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155" activeTab="2"/>
  </bookViews>
  <sheets>
    <sheet name="Додаток 1" sheetId="1" r:id="rId1"/>
    <sheet name="Додаток 2" sheetId="2" r:id="rId2"/>
    <sheet name="Додаток 3" sheetId="4" r:id="rId3"/>
  </sheets>
  <definedNames>
    <definedName name="_xlnm.Print_Titles" localSheetId="0">'Додаток 1'!$4:$7</definedName>
    <definedName name="_xlnm.Print_Titles" localSheetId="2">'Додаток 3'!$7:$8</definedName>
    <definedName name="_xlnm.Print_Area" localSheetId="0">'Додаток 1'!$A$1:$Q$77</definedName>
    <definedName name="_xlnm.Print_Area" localSheetId="2">'Додаток 3'!$A$1:$K$85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 l="1"/>
  <c r="H38" i="4"/>
  <c r="I38" i="4"/>
  <c r="J38" i="4"/>
  <c r="K38" i="4"/>
  <c r="G39" i="4"/>
  <c r="H39" i="4"/>
  <c r="I39" i="4"/>
  <c r="J39" i="4"/>
  <c r="K39" i="4"/>
  <c r="G41" i="4"/>
  <c r="H41" i="4"/>
  <c r="I41" i="4"/>
  <c r="J41" i="4"/>
  <c r="K41" i="4"/>
  <c r="G42" i="4"/>
  <c r="H42" i="4"/>
  <c r="I42" i="4"/>
  <c r="J42" i="4"/>
  <c r="K42" i="4"/>
  <c r="G43" i="4"/>
  <c r="H43" i="4"/>
  <c r="I43" i="4"/>
  <c r="J43" i="4"/>
  <c r="K43" i="4"/>
  <c r="J29" i="1"/>
  <c r="G40" i="4" s="1"/>
  <c r="G82" i="4"/>
  <c r="H82" i="4"/>
  <c r="I82" i="4"/>
  <c r="J82" i="4"/>
  <c r="K82" i="4"/>
  <c r="F82" i="4"/>
  <c r="L78" i="4"/>
  <c r="F75" i="4"/>
  <c r="E75" i="4"/>
  <c r="F74" i="4"/>
  <c r="E74" i="4"/>
  <c r="E73" i="4"/>
  <c r="E72" i="4"/>
  <c r="L65" i="4"/>
  <c r="E58" i="4"/>
  <c r="L51" i="4"/>
  <c r="F42" i="4"/>
  <c r="E42" i="4"/>
  <c r="F39" i="4"/>
  <c r="F43" i="4"/>
  <c r="E43" i="4"/>
  <c r="E41" i="4"/>
  <c r="E40" i="4"/>
  <c r="E39" i="4"/>
  <c r="E38" i="4"/>
  <c r="L29" i="4"/>
  <c r="L22" i="4"/>
  <c r="F17" i="4"/>
  <c r="E17" i="4"/>
  <c r="L11" i="4"/>
  <c r="I89" i="1" l="1"/>
  <c r="J89" i="1"/>
  <c r="K89" i="1"/>
  <c r="L89" i="1"/>
  <c r="M89" i="1"/>
  <c r="N89" i="1"/>
  <c r="H89" i="1"/>
  <c r="I72" i="1"/>
  <c r="C15" i="2" s="1"/>
  <c r="J72" i="1"/>
  <c r="D15" i="2" s="1"/>
  <c r="K72" i="1"/>
  <c r="E15" i="2" s="1"/>
  <c r="L72" i="1"/>
  <c r="F15" i="2" s="1"/>
  <c r="M72" i="1"/>
  <c r="G15" i="2" s="1"/>
  <c r="N72" i="1"/>
  <c r="H15" i="2" s="1"/>
  <c r="H72" i="1"/>
  <c r="B15" i="2" s="1"/>
  <c r="I29" i="1"/>
  <c r="F40" i="4" s="1"/>
  <c r="H52" i="1"/>
  <c r="E59" i="4" s="1"/>
  <c r="J66" i="1"/>
  <c r="K66" i="1"/>
  <c r="L66" i="1"/>
  <c r="M66" i="1"/>
  <c r="N66" i="1"/>
  <c r="O64" i="1"/>
  <c r="O89" i="1" s="1"/>
  <c r="O72" i="1" l="1"/>
  <c r="I15" i="2" s="1"/>
  <c r="H65" i="1"/>
  <c r="I65" i="1"/>
  <c r="I66" i="1" s="1"/>
  <c r="I31" i="1"/>
  <c r="F41" i="4" s="1"/>
  <c r="I33" i="1"/>
  <c r="N29" i="1"/>
  <c r="K40" i="4" s="1"/>
  <c r="M29" i="1"/>
  <c r="J40" i="4" s="1"/>
  <c r="L29" i="1"/>
  <c r="I40" i="4" s="1"/>
  <c r="K29" i="1"/>
  <c r="H40" i="4" s="1"/>
  <c r="I58" i="1"/>
  <c r="I57" i="1"/>
  <c r="I25" i="1"/>
  <c r="R62" i="1"/>
  <c r="R60" i="1"/>
  <c r="R59" i="1"/>
  <c r="R52" i="1"/>
  <c r="R50" i="1"/>
  <c r="R46" i="1"/>
  <c r="R41" i="1"/>
  <c r="R40" i="1"/>
  <c r="R39" i="1"/>
  <c r="R34" i="1"/>
  <c r="R27" i="1"/>
  <c r="R21" i="1"/>
  <c r="R19" i="1"/>
  <c r="R17" i="1"/>
  <c r="R16" i="1"/>
  <c r="S16" i="1" s="1"/>
  <c r="R12" i="1"/>
  <c r="R8" i="1"/>
  <c r="J61" i="1"/>
  <c r="K61" i="1"/>
  <c r="L61" i="1"/>
  <c r="M61" i="1"/>
  <c r="N61" i="1"/>
  <c r="H61" i="1"/>
  <c r="I54" i="1"/>
  <c r="J54" i="1"/>
  <c r="K54" i="1"/>
  <c r="L54" i="1"/>
  <c r="M54" i="1"/>
  <c r="N54" i="1"/>
  <c r="H54" i="1"/>
  <c r="K42" i="1"/>
  <c r="N42" i="1"/>
  <c r="H42" i="1"/>
  <c r="I22" i="1"/>
  <c r="J22" i="1"/>
  <c r="K22" i="1"/>
  <c r="L22" i="1"/>
  <c r="M22" i="1"/>
  <c r="N22" i="1"/>
  <c r="H22" i="1"/>
  <c r="I15" i="1"/>
  <c r="J15" i="1"/>
  <c r="K15" i="1"/>
  <c r="L15" i="1"/>
  <c r="M15" i="1"/>
  <c r="N15" i="1"/>
  <c r="H15" i="1"/>
  <c r="O62" i="1"/>
  <c r="O60" i="1"/>
  <c r="O59" i="1"/>
  <c r="O52" i="1"/>
  <c r="O50" i="1"/>
  <c r="O46" i="1"/>
  <c r="O34" i="1"/>
  <c r="O41" i="1"/>
  <c r="O40" i="1"/>
  <c r="O39" i="1"/>
  <c r="O27" i="1"/>
  <c r="O21" i="1"/>
  <c r="O19" i="1"/>
  <c r="O17" i="1"/>
  <c r="O12" i="1"/>
  <c r="O8" i="1"/>
  <c r="R31" i="1" l="1"/>
  <c r="R57" i="1"/>
  <c r="F72" i="4"/>
  <c r="O58" i="1"/>
  <c r="F73" i="4"/>
  <c r="M42" i="1"/>
  <c r="S17" i="1"/>
  <c r="L88" i="1"/>
  <c r="L79" i="1"/>
  <c r="M88" i="1"/>
  <c r="M79" i="1"/>
  <c r="S8" i="1"/>
  <c r="O31" i="1"/>
  <c r="S31" i="1" s="1"/>
  <c r="L42" i="1"/>
  <c r="L69" i="1" s="1"/>
  <c r="J88" i="1"/>
  <c r="J79" i="1"/>
  <c r="N88" i="1"/>
  <c r="N79" i="1"/>
  <c r="R65" i="1"/>
  <c r="H88" i="1"/>
  <c r="H66" i="1"/>
  <c r="R66" i="1" s="1"/>
  <c r="H79" i="1"/>
  <c r="O65" i="1"/>
  <c r="O66" i="1" s="1"/>
  <c r="O25" i="1"/>
  <c r="F38" i="4"/>
  <c r="I88" i="1"/>
  <c r="I79" i="1"/>
  <c r="K88" i="1"/>
  <c r="K79" i="1"/>
  <c r="R54" i="1"/>
  <c r="I42" i="1"/>
  <c r="S34" i="1"/>
  <c r="K69" i="1"/>
  <c r="K84" i="1" s="1"/>
  <c r="O15" i="1"/>
  <c r="N69" i="1"/>
  <c r="R33" i="1"/>
  <c r="S41" i="1"/>
  <c r="S40" i="1"/>
  <c r="O33" i="1"/>
  <c r="O57" i="1"/>
  <c r="S57" i="1" s="1"/>
  <c r="S59" i="1"/>
  <c r="R15" i="1"/>
  <c r="M69" i="1"/>
  <c r="S27" i="1"/>
  <c r="S60" i="1"/>
  <c r="S65" i="1"/>
  <c r="R29" i="1"/>
  <c r="O29" i="1"/>
  <c r="J42" i="1"/>
  <c r="J69" i="1" s="1"/>
  <c r="S62" i="1"/>
  <c r="R58" i="1"/>
  <c r="I61" i="1"/>
  <c r="I69" i="1" s="1"/>
  <c r="S52" i="1"/>
  <c r="S50" i="1"/>
  <c r="O54" i="1"/>
  <c r="S54" i="1" s="1"/>
  <c r="S46" i="1"/>
  <c r="S39" i="1"/>
  <c r="R25" i="1"/>
  <c r="S21" i="1"/>
  <c r="R22" i="1"/>
  <c r="S19" i="1"/>
  <c r="O22" i="1"/>
  <c r="S15" i="1"/>
  <c r="S12" i="1"/>
  <c r="S58" i="1" l="1"/>
  <c r="S25" i="1"/>
  <c r="S33" i="1"/>
  <c r="O88" i="1"/>
  <c r="I84" i="1"/>
  <c r="I71" i="1"/>
  <c r="C12" i="2"/>
  <c r="L84" i="1"/>
  <c r="F12" i="2"/>
  <c r="L71" i="1"/>
  <c r="M71" i="1"/>
  <c r="G12" i="2"/>
  <c r="O79" i="1"/>
  <c r="H69" i="1"/>
  <c r="R69" i="1" s="1"/>
  <c r="R42" i="1"/>
  <c r="K80" i="1"/>
  <c r="K71" i="1"/>
  <c r="E12" i="2"/>
  <c r="J71" i="1"/>
  <c r="D12" i="2"/>
  <c r="L80" i="1"/>
  <c r="N71" i="1"/>
  <c r="H12" i="2"/>
  <c r="S29" i="1"/>
  <c r="O42" i="1"/>
  <c r="S42" i="1" s="1"/>
  <c r="S66" i="1"/>
  <c r="N80" i="1"/>
  <c r="N84" i="1"/>
  <c r="J80" i="1"/>
  <c r="J84" i="1"/>
  <c r="M80" i="1"/>
  <c r="M84" i="1"/>
  <c r="O61" i="1"/>
  <c r="I80" i="1"/>
  <c r="S22" i="1"/>
  <c r="H80" i="1" l="1"/>
  <c r="O69" i="1"/>
  <c r="O71" i="1" s="1"/>
  <c r="J90" i="1"/>
  <c r="D14" i="2"/>
  <c r="M90" i="1"/>
  <c r="G14" i="2"/>
  <c r="N90" i="1"/>
  <c r="H14" i="2"/>
  <c r="H84" i="1"/>
  <c r="B12" i="2"/>
  <c r="H71" i="1"/>
  <c r="F14" i="2"/>
  <c r="L90" i="1"/>
  <c r="I90" i="1"/>
  <c r="C14" i="2"/>
  <c r="E14" i="2"/>
  <c r="K90" i="1"/>
  <c r="S69" i="1"/>
  <c r="O84" i="1" l="1"/>
  <c r="I12" i="2"/>
  <c r="O80" i="1"/>
  <c r="O90" i="1"/>
  <c r="I14" i="2"/>
  <c r="B14" i="2"/>
  <c r="H90" i="1"/>
</calcChain>
</file>

<file path=xl/sharedStrings.xml><?xml version="1.0" encoding="utf-8"?>
<sst xmlns="http://schemas.openxmlformats.org/spreadsheetml/2006/main" count="367" uniqueCount="201">
  <si>
    <t>Додаток 1</t>
  </si>
  <si>
    <t>№ з/п</t>
  </si>
  <si>
    <t>Перелік заходів програми</t>
  </si>
  <si>
    <t>Строк виконання заходу</t>
  </si>
  <si>
    <t>Виконавці</t>
  </si>
  <si>
    <t>Джерела фінансування</t>
  </si>
  <si>
    <t>Орієнтовні обсяги фінансування (вартість), тис. грн.</t>
  </si>
  <si>
    <t>Очікуваний результат</t>
  </si>
  <si>
    <t>І етап</t>
  </si>
  <si>
    <t>ІІ етап</t>
  </si>
  <si>
    <t>ІІІ етап</t>
  </si>
  <si>
    <t>Разом</t>
  </si>
  <si>
    <t>1.</t>
  </si>
  <si>
    <t>Розвиток туристично-рекреаційної інфраструктури та підвищення привабливості об’єктів історико-культурної спадщини</t>
  </si>
  <si>
    <t>2021-2027 роки</t>
  </si>
  <si>
    <t>Департамент культури і туризму, національностей та релігій  облдержадміністрації, КЗ «Організаційно-методичний центр контролю та технічного нагляду закладів культури і туризму» обласної ради.</t>
  </si>
  <si>
    <t>Обласний бюджет</t>
  </si>
  <si>
    <t>Розширення мережі екскурсійно-туристичних об’єктів області, збереження об’єктів культурної спадщини.</t>
  </si>
  <si>
    <t>Обсяги фінансування визначаються щорічно виходячи з фінансових можливостей</t>
  </si>
  <si>
    <t>Територіальні громади</t>
  </si>
  <si>
    <t>Бюджети місцевого самоврядування</t>
  </si>
  <si>
    <t>Департамент культури і туризму, національностей та релігій облдержадміністрації, КЗ «Організаційно-методичний центр контролю та технічного нагляду закладів культури і туризму» обласної ради, Служба автомобільних доріг у Чернігівській області</t>
  </si>
  <si>
    <t xml:space="preserve">Розвиток туристичної інфраструктури, створення передумов для формування конкурентоспроможного обласного туристичного продукту.  </t>
  </si>
  <si>
    <t>2.</t>
  </si>
  <si>
    <t>Створення сучасного конкурентоспроможного туристичного продукту</t>
  </si>
  <si>
    <t>2.1. Сприяння розробленню нових, впровадженню та просуванню існуючих туристичних маршрутів туристичними об’єктами області.</t>
  </si>
  <si>
    <t>Департамент культури і туризму, національностей та релігій облдержадміністрації, КЗ «Організаційно-методичний центр контролю та технічного нагляду закладів культури і туризму» обласної ради</t>
  </si>
  <si>
    <t>Обсяги фінансування визначаються щорічно виходячи з їх фінансових можливостей</t>
  </si>
  <si>
    <t>Департамент культури і туризму, національностей та релігій  облдержадміністрації, КЗ «Організаційно-методичний центр контролю та технічного нагляду закладів культури і туризму» обласної ради</t>
  </si>
  <si>
    <t>2.3. Впровадження міжнародних електронних додатків для смартфонів, планшетів, інших гаджетів, їх позиціонування та промоція.</t>
  </si>
  <si>
    <t>Усього за розділом 2 «Створення сучасного конкурентоспроможного туристичного продукту»</t>
  </si>
  <si>
    <t>3.</t>
  </si>
  <si>
    <t>Маркетингове просування туристичного продукту на українському та міжнародному туристичних ринках</t>
  </si>
  <si>
    <t>Формування стійкого позитивного туристичного іміджу регіону на внутрішньому та зовнішньому ринку туристичних послуг, збільшення туристичних потоків та надходжень до місцевих бюджетів.</t>
  </si>
  <si>
    <t>3.2. Організація та проведення промотурів для представників ЗМІ, тревел-блогерів, туристичних операторів та туристичних агенцій як з України, так  і з-за кордону.</t>
  </si>
  <si>
    <t>3.3. Розроблення та виготовлення туристично-інформаційної поліграфічної та сувенірної продукції про туристичний потенціал Чернігівської області.</t>
  </si>
  <si>
    <t>Департамент культури і туризму, національностей та релігій,  Управління містобудування та архітектури облдержадміністрації, КЗ «Організаційно-методичний центр контролю та технічного нагляду закладів культури і туризму» обласної ради</t>
  </si>
  <si>
    <t>Сприяння іміджу Чернігівської області як одного з туристичних осередків України  на внутрішньому та зовнішньому ринку туристичних послуг.</t>
  </si>
  <si>
    <t>3.8. Забезпечення туристичної складової під час проведення культурно-мистецьких свят та фестивалів.</t>
  </si>
  <si>
    <t>Формування позитивного туристичного іміджу регіону, збільшення туристичних потоків та надходжень до місцевих бюджетів.</t>
  </si>
  <si>
    <t xml:space="preserve">Департамент культури і туризму, національностей та релігій  облдержадміністрації, КЗ «Організаційно-методичний центр контролю та технічного нагляду закладів культури і туризму» обласної ради Національний університет «Чернігівська політехніка» </t>
  </si>
  <si>
    <t>Підвищення конкурентоспроможності туристичного продукту.</t>
  </si>
  <si>
    <t xml:space="preserve">Усього за розділом 3 «Маркетингове просування туристичного продукту на українському </t>
  </si>
  <si>
    <t>4.</t>
  </si>
  <si>
    <t>Розвиток музейної мережі області  та підвищення якості надання музейних послуг</t>
  </si>
  <si>
    <t>4.1. Оновлення існуючих та створення нових експозицій музеїв, технологічне осучаснення музейної експозиції відповідно до вимог сьогодення та з урахуванням потреб людей з інвалідністю.</t>
  </si>
  <si>
    <t>Департамент культури і туризму, національностей та релігій  облдержадміністрації, КЗ «Організаційно-методичний центр контролю та технічного нагляду закладів культури і туризму» обласної ради, музейні заклади обласного підпорядкування</t>
  </si>
  <si>
    <t>Усього за розділом 4 «Розвиток музейної мережі області та підвищення якості надання музейних послуг»</t>
  </si>
  <si>
    <t>5.</t>
  </si>
  <si>
    <t>Підвищення рівня обслуговування та якості надання туристичних послуг</t>
  </si>
  <si>
    <t>Департамент культури і туризму, національностей та релігій облдержадміністрації, КЗ «Організаційно-методичний центр контролю та технічного нагляду закладів культури і туризму» обласної ради, Чернігівський центр перепідготовки та підвищення кваліфікації працівників органів державної влади, органів місцевого самоврядування, керівників державних підприємств, установ і організацій, Громадська організація «Сіверський інститут регіональних досліджень»</t>
  </si>
  <si>
    <t>Підвищення фахового рівня працівників туристичної сфери та конкурентоспроможності регіонального туристичного ринку на основі поліпшення обслуговування вітчизняних та іноземних туристів якісними туристичними послугами.</t>
  </si>
  <si>
    <t>5.2. Організація курсів підготовки та підвищення кваліфікації для спеціалістів відділів та управлінь територіальних громад, які опікуються розвитком туризму у громаді, музейних працівників області.</t>
  </si>
  <si>
    <t>5.3. Сприяння обміну досвідом між представниками туристичної галузі регіону, України та інших країн в напрямку розвитку туризму.</t>
  </si>
  <si>
    <t>5.4. Участь у науково-практичних конференціях, семінарах, засіданнях за «круглим столом», форумах тошо з метою вивчення та впровадження кращих практик туристичної діяльності.</t>
  </si>
  <si>
    <t xml:space="preserve">Департамент культури і туризму, національностей та релігій облдержадміністрації, КЗ «Організаційно-методичний центр контролю та технічного нагляду закладів культури і туризму» обласної ради, Державна організація «Регіональний фонд підтримки підприємництва по Чернігівській області» </t>
  </si>
  <si>
    <t>Усього за розділом 5  «Підвищення рівня обслуговування та якості надання туристичних послуг»</t>
  </si>
  <si>
    <t>6.</t>
  </si>
  <si>
    <t>Залучення іноземних та вітчизняних інвестицій у розвиток туристичної галузі</t>
  </si>
  <si>
    <t>6.2. Започаткування конкурсу з підтримки проєктів, ініціатив та стартапів представників туристичного бізнесу, громадських об’єднань, ініціативних груп та окремих громадян для подальшого розвитку галузі туризму.</t>
  </si>
  <si>
    <t>Популяризація туристично-рекреаційного потенціалу області, збільшення туристичних потоків та надходжень до місцевих бюджетів.</t>
  </si>
  <si>
    <t>Усього за розділом 6 «Залучення іноземних та вітчизняних інвестицій у розвиток туристичної галузі»</t>
  </si>
  <si>
    <t>УСЬОГО</t>
  </si>
  <si>
    <t xml:space="preserve">культури і туризму, національностей </t>
  </si>
  <si>
    <t>та релігій облдержадміністрації</t>
  </si>
  <si>
    <t>Додаток 2</t>
  </si>
  <si>
    <t>Ресурсне забезпечення обласної цільової Програми розвитку туризму в Чернігівській області на 2021 - 2027 роки</t>
  </si>
  <si>
    <t>тис. гривень</t>
  </si>
  <si>
    <t>Обсяг коштів, які планується залучити на виконання Програми</t>
  </si>
  <si>
    <t>Етапи виконання Програми</t>
  </si>
  <si>
    <t xml:space="preserve">Усього витрат на виконання Програми </t>
  </si>
  <si>
    <t>2021 рік</t>
  </si>
  <si>
    <t>2022 рік</t>
  </si>
  <si>
    <t>2023 рік</t>
  </si>
  <si>
    <t>2024 рік</t>
  </si>
  <si>
    <t>2025 рік</t>
  </si>
  <si>
    <t>2026 рік</t>
  </si>
  <si>
    <t>2027 рік</t>
  </si>
  <si>
    <t>Обсяг ресурсів всього</t>
  </si>
  <si>
    <t>у тому числі:</t>
  </si>
  <si>
    <t>обласний бюджет</t>
  </si>
  <si>
    <t>бюджети місцевого самоврядування</t>
  </si>
  <si>
    <t>1.2.    Проведення ремонтно-реставраційних робіт стосовно пам’яток культурної спадщини місцевого значення, у тому числі будівель та приміщень музейних закладів для приведення їх у технологічну відповідність до сучасних потреб.</t>
  </si>
  <si>
    <t>1.3.    Знакування та маркування туристичних маршрутів, розробка та встановлення двомовних дорожніх вказівників, забезпечення інформаційного облаштування туристично-екскурсійних об’єктів, санітарних місць, закладів інфраструктури, туристично-інформаційних центрів й пунктів тощо.</t>
  </si>
  <si>
    <t>Залучення грантових (позабюджетних) коштів на реалізацію тих чи інших проєктів, спрямованих на розвиток сфери туризму в регіоні.</t>
  </si>
  <si>
    <r>
      <t xml:space="preserve">1.1.    Моніторинг стану туристичних ресурсів області </t>
    </r>
    <r>
      <rPr>
        <i/>
        <sz val="14"/>
        <color theme="1"/>
        <rFont val="Times New Roman"/>
        <family val="1"/>
        <charset val="204"/>
      </rPr>
      <t>(вивчення стану автомобільних доріг, придорожньої інфраструктури, стану популярних серед туристів культурно-історичних пам’яток, природних та археологічних об’єктів, оновлення інформаційної бази даних про туристичні об’єкти області тощо).</t>
    </r>
  </si>
  <si>
    <r>
      <t xml:space="preserve">1.4.    Створення відпочинкових і сервісних зон на об’єктах історико-культурних пам’яток та інших туристично-привабливих об’єктах </t>
    </r>
    <r>
      <rPr>
        <i/>
        <sz val="14"/>
        <color theme="1"/>
        <rFont val="Times New Roman"/>
        <family val="1"/>
        <charset val="204"/>
      </rPr>
      <t>(створення відповідних санітарно-гігієнічних умов, пікнікових зон, оснащення веб-камерами для трансляцій у режимі реального часу, з поширенням безкоштовної зони Wi-Fi, облаштування під’їздами тощо).</t>
    </r>
  </si>
  <si>
    <r>
      <t xml:space="preserve">3.1.  Представлення туристичного потенціалу області на регіональних та міжнародних спеціалізованих туристичних заходах </t>
    </r>
    <r>
      <rPr>
        <i/>
        <sz val="14"/>
        <color theme="1"/>
        <rFont val="Times New Roman"/>
        <family val="1"/>
        <charset val="204"/>
      </rPr>
      <t>(виставках, конференціях, конгресах, семінарах, тренінгах тощо).</t>
    </r>
  </si>
  <si>
    <r>
      <t xml:space="preserve">3.4. Організація та проведення регіональних, національних та міжнародних подій та заходів туристичного спрямування в регіоні </t>
    </r>
    <r>
      <rPr>
        <i/>
        <sz val="14"/>
        <color theme="1"/>
        <rFont val="Times New Roman"/>
        <family val="1"/>
        <charset val="204"/>
      </rPr>
      <t>(фестивалі, акції, конференції, заходи з нагоди відзначення в області Всесвітнього дня туризму та Дня туризму в Україні, конкурси, туристичні форуми, виставки, семінари тощо).</t>
    </r>
  </si>
  <si>
    <r>
      <t>3.5. Поширення інформації щодо туристичної привабливості Чернігівщини через зовнішню рекламу на території області, у інших регіонах України та з-за кордоном</t>
    </r>
    <r>
      <rPr>
        <i/>
        <sz val="14"/>
        <color theme="1"/>
        <rFont val="Times New Roman"/>
        <family val="1"/>
        <charset val="204"/>
      </rPr>
      <t>(розміщення інформаційно-презентаційних публікацій, фільмів, промороликів, сюжетів на телебаченні, радіо, в друкованих виданнях, аеропортах, залізничних та автовокзалах, метро, торговельних мережах, в пунктах пропуску тощо).</t>
    </r>
  </si>
  <si>
    <r>
      <t xml:space="preserve">3.7. Розроблення, формування та промоція туристичного бренду області </t>
    </r>
    <r>
      <rPr>
        <i/>
        <sz val="14"/>
        <color theme="1"/>
        <rFont val="Times New Roman"/>
        <family val="1"/>
        <charset val="204"/>
      </rPr>
      <t>(розроблення туристичного брендбуку регіону).</t>
    </r>
  </si>
  <si>
    <r>
      <t xml:space="preserve">3.9. Моніторинг ринку надання туристичних послуг області </t>
    </r>
    <r>
      <rPr>
        <i/>
        <sz val="14"/>
        <color theme="1"/>
        <rFont val="Times New Roman"/>
        <family val="1"/>
        <charset val="204"/>
      </rPr>
      <t>(проведення маркетингових досліджень, опитувань в туристичній сфері та аналізу діяльності суб’єктів туристичної галузі з метою створення актуального та конкурентоспроможного туристичного продукту).</t>
    </r>
  </si>
  <si>
    <r>
      <t>4.2. Підтримка інноваційних креативних музейних пропозицій щодо залучення відвідувачів (</t>
    </r>
    <r>
      <rPr>
        <i/>
        <sz val="14"/>
        <color theme="1"/>
        <rFont val="Times New Roman"/>
        <family val="1"/>
        <charset val="204"/>
      </rPr>
      <t>реалізація міжнародних та всеукраїнських проєктів, акцій, заходів, покликаних збільшити кількість відвідувачів музейних закладів</t>
    </r>
    <r>
      <rPr>
        <sz val="14"/>
        <color theme="1"/>
        <rFont val="Times New Roman"/>
        <family val="1"/>
        <charset val="204"/>
      </rPr>
      <t>).</t>
    </r>
  </si>
  <si>
    <r>
      <t>4.3. Створення віртуального музейного простору (</t>
    </r>
    <r>
      <rPr>
        <i/>
        <sz val="14"/>
        <color theme="1"/>
        <rFont val="Times New Roman"/>
        <family val="1"/>
        <charset val="204"/>
      </rPr>
      <t>створення та технічна підтримка онлайн платформи для позиціонування музеїв області, віртуальних 3D-екскурсій, укомплектування музеїв аудіогідами тощо</t>
    </r>
    <r>
      <rPr>
        <sz val="14"/>
        <color theme="1"/>
        <rFont val="Times New Roman"/>
        <family val="1"/>
        <charset val="204"/>
      </rPr>
      <t>).</t>
    </r>
  </si>
  <si>
    <t>Підвищення привабливості об’єктів історико-культурної спадщини, їх збереження та приведення  у належний вигляд</t>
  </si>
  <si>
    <t>Поліпшення стану навігаційної складової туристичної інфраструктури  з подальшою можливістю більш комфортного ознайомлення туристів з туристичними пам’ятками, поліпшення доступності об’єктів.</t>
  </si>
  <si>
    <t>првірка</t>
  </si>
  <si>
    <t>похибка</t>
  </si>
  <si>
    <t>перевірка</t>
  </si>
  <si>
    <t>поххибка</t>
  </si>
  <si>
    <t xml:space="preserve"> контроль - сума початкової програми </t>
  </si>
  <si>
    <t xml:space="preserve">В.о. директора  Департаменту </t>
  </si>
  <si>
    <t>Людмила ЗАМАЙ</t>
  </si>
  <si>
    <t>6.1.Співфінансування з  обласного бюджету  реалізації проєкту регіонального розвитку " Чернігівське князівство від тисячолітньої історії до сучасної туристичної промоції", який може реалізовуватись за рахунок коштів , отриманих від Європейського Союзу</t>
  </si>
  <si>
    <t>2021-2022роки</t>
  </si>
  <si>
    <t>Кошти небюджетних джерел</t>
  </si>
  <si>
    <t>у тому числі :</t>
  </si>
  <si>
    <t>облсний бюджет</t>
  </si>
  <si>
    <t>кошти небюджетних джерел</t>
  </si>
  <si>
    <t>обласний бюджет перевірка</t>
  </si>
  <si>
    <t>небюджетні джерела перевірка</t>
  </si>
  <si>
    <t>до обласної цільової Програми розвитку туризму  в Чернігівській області  на 2021-2027 роки</t>
  </si>
  <si>
    <t>Напрями діяльності  та заходи з виконання обласної цільової Програми розвитку туризму  в Чернігівській області на 2021-2027 роки</t>
  </si>
  <si>
    <t>Людмила Замай</t>
  </si>
  <si>
    <t>2.2. Розроблення та виготовлення промовідео,  аудіо-, фотоматеріалів про туристичний потенціал Чернігівської області, віртуальних 3D-екскурсій.</t>
  </si>
  <si>
    <t xml:space="preserve">Популяризація туристично-рекреаційного потенціалу області, створення сучасного конкурентоспроможного туристичного продукту, здатного максимально задовольнити потреби населення, збільшення туристичних потоків та надходжень до місцевих бюджетів.
</t>
  </si>
  <si>
    <t>Забезпечення спрощеного доступу до інформації, необхідної туристам та мешканцям області.</t>
  </si>
  <si>
    <t>Популяризація туристично-рекреаційного потенціалу області,  збільшення туристичних потоків та надходжень до місцевих бюджетів.</t>
  </si>
  <si>
    <t>Створення інформаційного простору, де можна отримати всю необхідну для туриста інформацію про регіон та всебічне поширення інформації про туристичний потенціал області</t>
  </si>
  <si>
    <t>Формування нового іміджу музеїв як сучасних закладів, орієнтованих на потреби відвідувачів, перетворення музейних закладів на центри тяжіння туризму європейського рівня, збільшення кількості відвідувачів та надходжень до місцевих бюджетів.</t>
  </si>
  <si>
    <t>Налагодження міжнародного та регіонального співробітництва, промоція туристичних можливостей регіону, розширення географії потенційних туристів.</t>
  </si>
  <si>
    <t>Назва напрямку діяльності (пріоритетні завдання)</t>
  </si>
  <si>
    <t>Управління містобудування та архітектури, Департамент культури і туризму, національностей та релігій  облдержадміністрації, КЗ «Організаційно-методичний центр контролю та технічного нагляду закладів культури і туризму» обласної ради, музейні заклади обласного підпорядкування.</t>
  </si>
  <si>
    <t>Усього за розділом 1 «Розвиток туристично-рекреаційної інфраструктури та підвищення привабливості об’єктів історико-культурної спадщини»</t>
  </si>
  <si>
    <t>3.6. Створення та забезпечення роботи (в т.ч. технічної підтримки, обслуговування) обласного багатомовного  туристичного порталу з використанням геопросторових технологій, його SЕО- оптимізація і таргетинг через всеукраїнські та міжнародні туристичні та новинні Інтернет-портали.</t>
  </si>
  <si>
    <r>
      <t xml:space="preserve">5.1. Організація та проведення заходів щодо підвищення якості підготовки фахівців індустрії гостинності, зокрема організаторів туристичної діяльності, фахівців туристичного супроводу, власників сільських садиб, працівників готельно-ресторанних комплексів </t>
    </r>
    <r>
      <rPr>
        <i/>
        <sz val="14"/>
        <color theme="1"/>
        <rFont val="Times New Roman"/>
        <family val="1"/>
        <charset val="204"/>
      </rPr>
      <t>(семінари, тренінги, воркшопи, внутрішні інформаційні тури тощо).</t>
    </r>
  </si>
  <si>
    <t>Додаток 3</t>
  </si>
  <si>
    <t>до обласної цільової Програми розвитку туризму в Чернігівській області на 2021-2027 роки</t>
  </si>
  <si>
    <t>Назва показника</t>
  </si>
  <si>
    <t>Одиниця виміру</t>
  </si>
  <si>
    <t>Роки</t>
  </si>
  <si>
    <t>Завдання 1. Розвиток туристично-рекреаційної інфраструктури та підвищення привабливості об’єктів історико-культурної спадщини</t>
  </si>
  <si>
    <t>Показники затрат:</t>
  </si>
  <si>
    <t>Видатки на розвиток туристично-рекреаційної інфраструктури та підвищення привабливості об’єктів історико-культурної спадщини</t>
  </si>
  <si>
    <t>тис. грн</t>
  </si>
  <si>
    <t>Показники продукту:</t>
  </si>
  <si>
    <t>Кількість проведених моніторингових досліджень</t>
  </si>
  <si>
    <t>од.</t>
  </si>
  <si>
    <t>Кількість проведених ремонтно-реставраційних робіт стосовно пам’яток культурної спадщини місцевого значення, у тому числі будівель та приміщень музейних закладів</t>
  </si>
  <si>
    <t>Розраховується відповідно до обсягів фінансування заходу, які визначаються щорічно виходячи з фінансових можливостей</t>
  </si>
  <si>
    <t xml:space="preserve">Кількість встановлених дорожніх вказівників, інформаційних знаків </t>
  </si>
  <si>
    <t>Показники ефективності:</t>
  </si>
  <si>
    <t>Середня вартість одного моніторингового дослідження</t>
  </si>
  <si>
    <t>Середні витрати на проведення ремонтно-реставраційних робіт робіт стосовно пам’яток культурної спадщини місцевого значення, у тому числі будівель та приміщень музейних закладів</t>
  </si>
  <si>
    <t>Середня вартість встановлення одного дорожнього вказівника або інформаційного знаку</t>
  </si>
  <si>
    <t>Завдання 2. Створення сучасного конкурентоспроможного туристичного продукту</t>
  </si>
  <si>
    <t>Видатки на створення сучасного конкурентоспроможного туристичного продукту</t>
  </si>
  <si>
    <t>Середні витрати на одну одиницю виготовлення промовідео,  аудіо-, фотоматеріалів про туристичний потенціал Чернігівської області, віртуальних 3D-екскурсій</t>
  </si>
  <si>
    <t>Завдання 3. Маркетингове просування туристичного продукту на українському та міжнародному туристичних ринках</t>
  </si>
  <si>
    <t>Видатки на маркетингове просування туристичного продукту на українському та міжнародному туристичних ринках</t>
  </si>
  <si>
    <t>Кількість регіональних та міжнародних спеціалізованих туристичних заходів (виставок, конференцій, конгресів, семінарів, тренінгів тощо) у яких взято участь</t>
  </si>
  <si>
    <t>Кількість організованих та проведених промотурів для представників ЗМІ, тревел-блогерів, туристичних операторів та туристичних агенцій як з України, так  і з-за кордону</t>
  </si>
  <si>
    <t>Кількість розробленої та виготовленої туристично-інформаційної поліграфічної та сувенірної продукції про туристичний потенціал Чернігівської області</t>
  </si>
  <si>
    <t>тис. од.</t>
  </si>
  <si>
    <t>Кількість організованих та проведених регіональних, національних та міжнародних подій та заходів туристичного спрямування в регіоні</t>
  </si>
  <si>
    <t>Кількість культурно-мистецьких свят та фестивалів на яких представлена туристична складова</t>
  </si>
  <si>
    <t>Кількість проведених маркетингових досліджень, опитувань в туристичній сфері для здійснення аналізу діяльності суб’єктів туристичної галузі</t>
  </si>
  <si>
    <t xml:space="preserve">Середні витрати на участь у регіональних та міжнародних спеціалізованих туристичних заходах (виставках, конференціях, конгресах, семінарах, тренінгах тощо) </t>
  </si>
  <si>
    <t>Середні витрати на проведення одного промотуру</t>
  </si>
  <si>
    <t>Середні витрати на одну тис. одиниць виготовлення туристично-інформаційної поліграфічної та сувенірної продукції про туристичний потенціал Чернігівської області</t>
  </si>
  <si>
    <t xml:space="preserve">Середні витрати на проведення одного заходу або події туристичного спрямування в регіоні </t>
  </si>
  <si>
    <t>Середні витрати на представлення туристичного потенціалу на одному культурно-мистецькому заході</t>
  </si>
  <si>
    <t xml:space="preserve">Середні витрати на проведення одного маркетингового дослідження, опитування в туристичній сфері </t>
  </si>
  <si>
    <t>Показники якості:</t>
  </si>
  <si>
    <t>Динаміка збільшення кількості екскурсантів, що відвідали область у порівнянні з попереднім періодом</t>
  </si>
  <si>
    <t>%</t>
  </si>
  <si>
    <t>Динаміка зростання відвідуваності туристичного порталу у порівнянні з попереднім періодом</t>
  </si>
  <si>
    <t>Динаміка збільшення надходжень туристичного збору до місцевих бюджетів області у порівнянні з попереднім періодом</t>
  </si>
  <si>
    <t>Динаміка збільшення надходжень до державного та місцевих бюджетів від господарської діяльності суб’єктів туристичної діяльності області у порівнянні з попереднім періодом</t>
  </si>
  <si>
    <t>Завдання 4. Розвиток музейної мережі області  та підвищення якості надання музейних послуг</t>
  </si>
  <si>
    <t>Видатки на розвиток музейної мережі області та підвищення якості надання музейних послуг</t>
  </si>
  <si>
    <t xml:space="preserve">Кількість оновлених та створених нових експозицій, технологічне осучаснення експозицій відповідно до вимог сьогодення </t>
  </si>
  <si>
    <t xml:space="preserve">Кількість реалізованих музейних пропозицій щодо залучення відвідувачів (міжнародних та всеукраїнських проєктів, акцій, заходів, тощо) </t>
  </si>
  <si>
    <t xml:space="preserve">Кількість створених віртуальних 3D-екскурсій та розроблених аудіогідів у музейних закладах обласного підпорядкування </t>
  </si>
  <si>
    <t>Середні витрати на оновлення та створення нових експозицій, технологічне осучаснення експозицій відповідно до вимог сьогодення</t>
  </si>
  <si>
    <t>Середні витрати на реалізацію музейних пропозицій щодо залучення відвідувачів (міжнародних та всеукраїнських проектів, акцій, заходів, тощо)</t>
  </si>
  <si>
    <t>Середні витрати на створення віртуальних 3D-екскурсій та розробку аудіогідів у музейних закладах обласного підпорядкування</t>
  </si>
  <si>
    <t>Динаміка зростання відвідуваності музейної платформи у порівнянні з попереднім періодом</t>
  </si>
  <si>
    <t>-</t>
  </si>
  <si>
    <t>Динаміка збільшення відвідувачів музейних закладів області у порівнянні з попереднім періодом</t>
  </si>
  <si>
    <t>Завдання 5. Підвищення рівня обслуговування та якості надання туристичних послуг</t>
  </si>
  <si>
    <t>Видатки на підвищення рівня обслуговування та якості надання туристичних послуг</t>
  </si>
  <si>
    <t>Кількість проведених заходів щодо підвищення якості підготовки фахівців індустрії гостинності, зокрема організаторів туристичної діяльності, фахівців туристичного супроводу, власників сільських садиб, працівників готельно-ресторанних комплексів (семінарів, тренінгів, ворк-шопів тощо)</t>
  </si>
  <si>
    <t>Кількість організованих курсів з підвищення кваліфікації для спеціалістів відділів та управлінь, міських рад, об’єднаних територіальних громад, які опікуються розвитком туризму у громаді, музейних працівників області</t>
  </si>
  <si>
    <t>Кількість заходів з метою обміну досвідом між представниками туристичної галузі регіону, України та інших країн в напрямку розвитку туризму</t>
  </si>
  <si>
    <t>Кількість заходів (науково-практичних конференцій, семінарів, засідань за «круглим столом», форумів тошо) у яких взято участь з метою вивчення та впровадження кращих практик туристичної діяльності</t>
  </si>
  <si>
    <t>Середня вартість проведення заходів щодо підвищення якості підготовки фахівців індустрії гостинності, зокрема організаторів туристичної діяльності, фахівців туристичного супроводу, власників сільських садиб, працівників готельно-ресторанних комплексів (семінарів, тренінгів, ворк-шопів тощо)</t>
  </si>
  <si>
    <t>Середня вартість проведення курсів з підвищення кваліфікації для спеціалістів відділів та управлінь, міських рад, об’єднаних територіальних громад, які опікуються розвитком туризму у громаді, музейних працівників області</t>
  </si>
  <si>
    <t>Середня вартість проведення заходів з метою обміну досвідом між представниками туристичної галузі регіону, України та інших країн в напрямку розвитку туризму</t>
  </si>
  <si>
    <t>Середня вартість на участь у заходах (науково-практичних конференціях, семінарах, засіданнях за «круглим столом», форумах тошо) з метою вивчення та впровадження кращих практик туристичної діяльності</t>
  </si>
  <si>
    <t>Завдання 6. Залучення іноземних та вітчизняних інвестицій у розвиток туристичної галузі</t>
  </si>
  <si>
    <t>Видатки на залучення іноземних та вітчизняних інвестицій у розвиток туристичної галузі</t>
  </si>
  <si>
    <t>Кількість поданих заявок на участь у грантових конкурсах на отримання асигнувань з фондів ЄС, ДФРР та інших структур та джерел, не заборонених законодавством</t>
  </si>
  <si>
    <t>Динаміка зростання кількості поданих заявок на участь у конкурсі з підтримки проєктів, ініціатив та стартапів  представників туристичного бізнесу, громадських об'єднань, ініціативних груп та окремих громадян для подальшого розвитку галузі туризму</t>
  </si>
  <si>
    <t>перевырка</t>
  </si>
  <si>
    <t>Кількість розроблених та виготовлених промовідео,  аудіо-, фотоматеріалів про туристичний потенціал Чернігівської області, віртуальних 3D-екскурсій</t>
  </si>
  <si>
    <t>Результативні показники виконання завдань та заходів обласної  Програми розвитку туризму в Чернігівській області на 2021 - 2027 роки</t>
  </si>
  <si>
    <t>В.о. директора  Департаменту культури і туризму, національностей та релігій облдержадміністрації</t>
  </si>
  <si>
    <t xml:space="preserve">
ОБЛАСНА ЦІЛЬОВА ПРОГРАМА
РОЗВИТКУ ТУРИЗМУ В ЧЕРНІГІВСЬКІЙ ОБЛАСТІ
на 2021-2027 роки
</t>
  </si>
  <si>
    <r>
      <t xml:space="preserve">Департамент культури і туризму, національностей та релігій облдержадміністрації, КЗ «Організаційно-методичний центр контролю та технічного нагляду закладів культури і туризму» обласної ради,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музейні заклади обласного підпорядкування, Управління капітального будівництва обласної державної адміністрації</t>
    </r>
  </si>
  <si>
    <r>
      <t>Департамент культури і туризму, національностей та релігій  облдержадміністрації, КЗ «Організаційно-методичний центр контролю та технічного нагляду закладів культури і туризм</t>
    </r>
    <r>
      <rPr>
        <sz val="14"/>
        <rFont val="Times New Roman"/>
        <family val="1"/>
        <charset val="204"/>
      </rPr>
      <t>у» обласної ради , музейні заклади обласного підпорядкування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</si>
</sst>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14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 applyAlignment="1">
      <alignment horizontal="left" vertical="center" indent="15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indent="3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5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/>
    <xf numFmtId="0" fontId="0" fillId="0" borderId="0" xfId="0" applyFill="1" applyBorder="1"/>
    <xf numFmtId="165" fontId="0" fillId="0" borderId="0" xfId="0" applyNumberForma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horizontal="left" vertical="center" indent="15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/>
    <xf numFmtId="0" fontId="0" fillId="0" borderId="1" xfId="0" applyBorder="1"/>
    <xf numFmtId="0" fontId="4" fillId="0" borderId="0" xfId="0" applyFont="1" applyBorder="1"/>
    <xf numFmtId="0" fontId="4" fillId="0" borderId="2" xfId="0" applyFont="1" applyBorder="1"/>
    <xf numFmtId="0" fontId="14" fillId="0" borderId="0" xfId="0" applyFont="1" applyBorder="1"/>
    <xf numFmtId="0" fontId="14" fillId="0" borderId="1" xfId="0" applyFont="1" applyBorder="1"/>
    <xf numFmtId="0" fontId="4" fillId="0" borderId="5" xfId="0" applyFont="1" applyBorder="1" applyAlignment="1">
      <alignment horizontal="center" vertical="center" textRotation="90" wrapText="1"/>
    </xf>
    <xf numFmtId="165" fontId="12" fillId="0" borderId="5" xfId="0" applyNumberFormat="1" applyFont="1" applyBorder="1" applyAlignment="1">
      <alignment horizontal="center" vertical="center" wrapText="1"/>
    </xf>
    <xf numFmtId="0" fontId="4" fillId="3" borderId="0" xfId="0" applyFont="1" applyFill="1" applyBorder="1"/>
    <xf numFmtId="0" fontId="4" fillId="3" borderId="1" xfId="0" applyFont="1" applyFill="1" applyBorder="1"/>
    <xf numFmtId="0" fontId="14" fillId="0" borderId="5" xfId="0" applyFont="1" applyBorder="1"/>
    <xf numFmtId="0" fontId="15" fillId="0" borderId="0" xfId="0" applyFont="1" applyBorder="1"/>
    <xf numFmtId="0" fontId="15" fillId="3" borderId="0" xfId="0" applyFont="1" applyFill="1" applyBorder="1"/>
    <xf numFmtId="0" fontId="15" fillId="0" borderId="0" xfId="0" applyFont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18" fillId="0" borderId="0" xfId="0" applyFont="1"/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Border="1"/>
    <xf numFmtId="0" fontId="17" fillId="3" borderId="0" xfId="0" applyFont="1" applyFill="1" applyBorder="1"/>
    <xf numFmtId="0" fontId="22" fillId="0" borderId="0" xfId="0" applyFont="1" applyBorder="1"/>
    <xf numFmtId="0" fontId="22" fillId="0" borderId="1" xfId="0" applyFont="1" applyBorder="1"/>
    <xf numFmtId="0" fontId="17" fillId="0" borderId="0" xfId="0" applyFont="1" applyBorder="1" applyAlignment="1">
      <alignment vertical="center" wrapText="1"/>
    </xf>
    <xf numFmtId="0" fontId="0" fillId="0" borderId="0" xfId="0" applyFont="1"/>
    <xf numFmtId="164" fontId="0" fillId="0" borderId="0" xfId="0" applyNumberFormat="1" applyFont="1"/>
    <xf numFmtId="165" fontId="23" fillId="0" borderId="1" xfId="0" applyNumberFormat="1" applyFont="1" applyBorder="1" applyAlignment="1">
      <alignment horizontal="center" vertical="center" wrapText="1"/>
    </xf>
    <xf numFmtId="165" fontId="23" fillId="0" borderId="5" xfId="0" applyNumberFormat="1" applyFont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" fontId="16" fillId="0" borderId="0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7"/>
  <sheetViews>
    <sheetView view="pageBreakPreview" topLeftCell="A82" zoomScale="60" zoomScaleNormal="80" workbookViewId="0">
      <selection activeCell="H52" sqref="H52"/>
    </sheetView>
  </sheetViews>
  <sheetFormatPr defaultRowHeight="15" x14ac:dyDescent="0.25"/>
  <cols>
    <col min="1" max="1" width="7" customWidth="1"/>
    <col min="2" max="2" width="22" customWidth="1"/>
    <col min="3" max="3" width="45.7109375" customWidth="1"/>
    <col min="4" max="4" width="13.5703125" customWidth="1"/>
    <col min="6" max="6" width="18" customWidth="1"/>
    <col min="7" max="7" width="20.7109375" customWidth="1"/>
    <col min="8" max="14" width="13.7109375" bestFit="1" customWidth="1"/>
    <col min="15" max="15" width="15.7109375" bestFit="1" customWidth="1"/>
    <col min="17" max="17" width="26.7109375" customWidth="1"/>
  </cols>
  <sheetData>
    <row r="1" spans="1:19" ht="15.75" customHeight="1" x14ac:dyDescent="0.3">
      <c r="A1" s="32"/>
      <c r="B1" s="34"/>
      <c r="C1" s="6" t="s">
        <v>198</v>
      </c>
      <c r="D1" s="6"/>
      <c r="E1" s="6"/>
      <c r="F1" s="6"/>
      <c r="G1" s="6"/>
      <c r="H1" s="6"/>
      <c r="I1" s="6"/>
      <c r="J1" s="6"/>
      <c r="K1" s="6"/>
      <c r="L1" s="6"/>
      <c r="M1" s="89" t="s">
        <v>0</v>
      </c>
      <c r="N1" s="89"/>
      <c r="O1" s="89"/>
      <c r="P1" s="89"/>
      <c r="Q1" s="89"/>
      <c r="R1" s="83"/>
      <c r="S1" s="83"/>
    </row>
    <row r="2" spans="1:19" ht="54" customHeight="1" x14ac:dyDescent="0.3">
      <c r="A2" s="33"/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88" t="s">
        <v>111</v>
      </c>
      <c r="N2" s="88"/>
      <c r="O2" s="88"/>
      <c r="P2" s="88"/>
      <c r="Q2" s="88"/>
      <c r="R2" s="83"/>
      <c r="S2" s="83"/>
    </row>
    <row r="3" spans="1:19" ht="52.5" customHeight="1" x14ac:dyDescent="0.25">
      <c r="A3" s="90" t="s">
        <v>112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83" t="s">
        <v>98</v>
      </c>
      <c r="S3" s="83" t="s">
        <v>99</v>
      </c>
    </row>
    <row r="4" spans="1:19" ht="63.75" customHeight="1" x14ac:dyDescent="0.25">
      <c r="A4" s="91" t="s">
        <v>1</v>
      </c>
      <c r="B4" s="93" t="s">
        <v>121</v>
      </c>
      <c r="C4" s="91" t="s">
        <v>2</v>
      </c>
      <c r="D4" s="92" t="s">
        <v>3</v>
      </c>
      <c r="E4" s="91" t="s">
        <v>4</v>
      </c>
      <c r="F4" s="91"/>
      <c r="G4" s="91" t="s">
        <v>5</v>
      </c>
      <c r="H4" s="91" t="s">
        <v>6</v>
      </c>
      <c r="I4" s="91"/>
      <c r="J4" s="91"/>
      <c r="K4" s="91"/>
      <c r="L4" s="91"/>
      <c r="M4" s="91"/>
      <c r="N4" s="91"/>
      <c r="O4" s="91"/>
      <c r="P4" s="91" t="s">
        <v>7</v>
      </c>
      <c r="Q4" s="91"/>
      <c r="R4" s="83"/>
      <c r="S4" s="83"/>
    </row>
    <row r="5" spans="1:19" ht="18.75" x14ac:dyDescent="0.25">
      <c r="A5" s="91"/>
      <c r="B5" s="94"/>
      <c r="C5" s="91"/>
      <c r="D5" s="92"/>
      <c r="E5" s="91"/>
      <c r="F5" s="91"/>
      <c r="G5" s="91"/>
      <c r="H5" s="91" t="s">
        <v>8</v>
      </c>
      <c r="I5" s="91"/>
      <c r="J5" s="91"/>
      <c r="K5" s="91" t="s">
        <v>9</v>
      </c>
      <c r="L5" s="91"/>
      <c r="M5" s="91" t="s">
        <v>10</v>
      </c>
      <c r="N5" s="91"/>
      <c r="O5" s="91" t="s">
        <v>11</v>
      </c>
      <c r="P5" s="91"/>
      <c r="Q5" s="91"/>
      <c r="R5" s="83"/>
      <c r="S5" s="83"/>
    </row>
    <row r="6" spans="1:19" ht="18.75" x14ac:dyDescent="0.25">
      <c r="A6" s="91"/>
      <c r="B6" s="95"/>
      <c r="C6" s="91"/>
      <c r="D6" s="92"/>
      <c r="E6" s="91"/>
      <c r="F6" s="91"/>
      <c r="G6" s="91"/>
      <c r="H6" s="62">
        <v>2021</v>
      </c>
      <c r="I6" s="62">
        <v>2022</v>
      </c>
      <c r="J6" s="62">
        <v>2023</v>
      </c>
      <c r="K6" s="62">
        <v>2024</v>
      </c>
      <c r="L6" s="62">
        <v>2025</v>
      </c>
      <c r="M6" s="62">
        <v>2026</v>
      </c>
      <c r="N6" s="62">
        <v>2027</v>
      </c>
      <c r="O6" s="91"/>
      <c r="P6" s="91"/>
      <c r="Q6" s="91"/>
      <c r="R6" s="83"/>
      <c r="S6" s="83"/>
    </row>
    <row r="7" spans="1:19" ht="18.75" x14ac:dyDescent="0.25">
      <c r="A7" s="62">
        <v>1</v>
      </c>
      <c r="B7" s="62">
        <v>2</v>
      </c>
      <c r="C7" s="62">
        <v>3</v>
      </c>
      <c r="D7" s="62">
        <v>4</v>
      </c>
      <c r="E7" s="91">
        <v>5</v>
      </c>
      <c r="F7" s="91"/>
      <c r="G7" s="62">
        <v>6</v>
      </c>
      <c r="H7" s="62">
        <v>7</v>
      </c>
      <c r="I7" s="62">
        <v>8</v>
      </c>
      <c r="J7" s="62">
        <v>9</v>
      </c>
      <c r="K7" s="62">
        <v>10</v>
      </c>
      <c r="L7" s="62">
        <v>11</v>
      </c>
      <c r="M7" s="62">
        <v>12</v>
      </c>
      <c r="N7" s="62">
        <v>13</v>
      </c>
      <c r="O7" s="62">
        <v>14</v>
      </c>
      <c r="P7" s="91">
        <v>15</v>
      </c>
      <c r="Q7" s="91"/>
      <c r="R7" s="83"/>
      <c r="S7" s="83"/>
    </row>
    <row r="8" spans="1:19" ht="255" customHeight="1" x14ac:dyDescent="0.25">
      <c r="A8" s="91" t="s">
        <v>12</v>
      </c>
      <c r="B8" s="106" t="s">
        <v>13</v>
      </c>
      <c r="C8" s="62" t="s">
        <v>85</v>
      </c>
      <c r="D8" s="65" t="s">
        <v>14</v>
      </c>
      <c r="E8" s="91" t="s">
        <v>15</v>
      </c>
      <c r="F8" s="91"/>
      <c r="G8" s="62" t="s">
        <v>16</v>
      </c>
      <c r="H8" s="41">
        <v>25</v>
      </c>
      <c r="I8" s="41">
        <v>30</v>
      </c>
      <c r="J8" s="41">
        <v>35</v>
      </c>
      <c r="K8" s="41">
        <v>40</v>
      </c>
      <c r="L8" s="41">
        <v>40</v>
      </c>
      <c r="M8" s="41">
        <v>45</v>
      </c>
      <c r="N8" s="41">
        <v>45</v>
      </c>
      <c r="O8" s="41">
        <f>H8+I8+J8+K8+L8+M8+N8</f>
        <v>260</v>
      </c>
      <c r="P8" s="91" t="s">
        <v>17</v>
      </c>
      <c r="Q8" s="91"/>
      <c r="R8" s="84">
        <f>H8+I8+J8+K8+L8+M8+N8</f>
        <v>260</v>
      </c>
      <c r="S8" s="84">
        <f>O8-R8</f>
        <v>0</v>
      </c>
    </row>
    <row r="9" spans="1:19" ht="99" customHeight="1" x14ac:dyDescent="0.25">
      <c r="A9" s="91"/>
      <c r="B9" s="106"/>
      <c r="C9" s="91" t="s">
        <v>82</v>
      </c>
      <c r="D9" s="92" t="s">
        <v>14</v>
      </c>
      <c r="E9" s="113" t="s">
        <v>122</v>
      </c>
      <c r="F9" s="114"/>
      <c r="G9" s="91" t="s">
        <v>16</v>
      </c>
      <c r="H9" s="96" t="s">
        <v>18</v>
      </c>
      <c r="I9" s="96"/>
      <c r="J9" s="96"/>
      <c r="K9" s="96"/>
      <c r="L9" s="96"/>
      <c r="M9" s="96"/>
      <c r="N9" s="96"/>
      <c r="O9" s="96"/>
      <c r="P9" s="91" t="s">
        <v>94</v>
      </c>
      <c r="Q9" s="91"/>
      <c r="R9" s="83"/>
      <c r="S9" s="83"/>
    </row>
    <row r="10" spans="1:19" ht="265.5" customHeight="1" x14ac:dyDescent="0.25">
      <c r="A10" s="91"/>
      <c r="B10" s="106"/>
      <c r="C10" s="91"/>
      <c r="D10" s="92"/>
      <c r="E10" s="115"/>
      <c r="F10" s="116"/>
      <c r="G10" s="91"/>
      <c r="H10" s="96"/>
      <c r="I10" s="96"/>
      <c r="J10" s="96"/>
      <c r="K10" s="96"/>
      <c r="L10" s="96"/>
      <c r="M10" s="96"/>
      <c r="N10" s="96"/>
      <c r="O10" s="96"/>
      <c r="P10" s="91"/>
      <c r="Q10" s="91"/>
      <c r="R10" s="83"/>
      <c r="S10" s="83"/>
    </row>
    <row r="11" spans="1:19" ht="64.5" customHeight="1" x14ac:dyDescent="0.25">
      <c r="A11" s="91"/>
      <c r="B11" s="106"/>
      <c r="C11" s="91"/>
      <c r="D11" s="92"/>
      <c r="E11" s="91" t="s">
        <v>19</v>
      </c>
      <c r="F11" s="91"/>
      <c r="G11" s="62" t="s">
        <v>20</v>
      </c>
      <c r="H11" s="96"/>
      <c r="I11" s="96"/>
      <c r="J11" s="96"/>
      <c r="K11" s="96"/>
      <c r="L11" s="96"/>
      <c r="M11" s="96"/>
      <c r="N11" s="96"/>
      <c r="O11" s="96"/>
      <c r="P11" s="91"/>
      <c r="Q11" s="91"/>
      <c r="R11" s="83"/>
      <c r="S11" s="83"/>
    </row>
    <row r="12" spans="1:19" ht="296.25" customHeight="1" x14ac:dyDescent="0.25">
      <c r="A12" s="91"/>
      <c r="B12" s="106"/>
      <c r="C12" s="91" t="s">
        <v>83</v>
      </c>
      <c r="D12" s="92" t="s">
        <v>14</v>
      </c>
      <c r="E12" s="91" t="s">
        <v>21</v>
      </c>
      <c r="F12" s="91"/>
      <c r="G12" s="62" t="s">
        <v>16</v>
      </c>
      <c r="H12" s="85">
        <v>0</v>
      </c>
      <c r="I12" s="85">
        <v>0</v>
      </c>
      <c r="J12" s="64">
        <v>100</v>
      </c>
      <c r="K12" s="64">
        <v>100</v>
      </c>
      <c r="L12" s="64">
        <v>120</v>
      </c>
      <c r="M12" s="64">
        <v>120</v>
      </c>
      <c r="N12" s="64">
        <v>120</v>
      </c>
      <c r="O12" s="41">
        <f>H12+I12+J12+K12+L12+M12+N12</f>
        <v>560</v>
      </c>
      <c r="P12" s="91" t="s">
        <v>95</v>
      </c>
      <c r="Q12" s="91"/>
      <c r="R12" s="84">
        <f>H12+I12+J12+K12+L12+M12+N12</f>
        <v>560</v>
      </c>
      <c r="S12" s="84">
        <f>O12-R12</f>
        <v>0</v>
      </c>
    </row>
    <row r="13" spans="1:19" ht="72.75" customHeight="1" x14ac:dyDescent="0.25">
      <c r="A13" s="91"/>
      <c r="B13" s="106"/>
      <c r="C13" s="91"/>
      <c r="D13" s="92"/>
      <c r="E13" s="91" t="s">
        <v>19</v>
      </c>
      <c r="F13" s="91"/>
      <c r="G13" s="62" t="s">
        <v>20</v>
      </c>
      <c r="H13" s="96" t="s">
        <v>18</v>
      </c>
      <c r="I13" s="96"/>
      <c r="J13" s="96"/>
      <c r="K13" s="96"/>
      <c r="L13" s="96"/>
      <c r="M13" s="96"/>
      <c r="N13" s="96"/>
      <c r="O13" s="96"/>
      <c r="P13" s="91"/>
      <c r="Q13" s="91"/>
      <c r="R13" s="83"/>
      <c r="S13" s="83"/>
    </row>
    <row r="14" spans="1:19" ht="206.25" x14ac:dyDescent="0.25">
      <c r="A14" s="91"/>
      <c r="B14" s="106"/>
      <c r="C14" s="62" t="s">
        <v>86</v>
      </c>
      <c r="D14" s="65" t="s">
        <v>14</v>
      </c>
      <c r="E14" s="91" t="s">
        <v>19</v>
      </c>
      <c r="F14" s="91"/>
      <c r="G14" s="62" t="s">
        <v>20</v>
      </c>
      <c r="H14" s="96" t="s">
        <v>18</v>
      </c>
      <c r="I14" s="96"/>
      <c r="J14" s="96"/>
      <c r="K14" s="96"/>
      <c r="L14" s="96"/>
      <c r="M14" s="96"/>
      <c r="N14" s="96"/>
      <c r="O14" s="96"/>
      <c r="P14" s="91" t="s">
        <v>22</v>
      </c>
      <c r="Q14" s="91"/>
      <c r="R14" s="83"/>
      <c r="S14" s="83"/>
    </row>
    <row r="15" spans="1:19" ht="29.25" customHeight="1" x14ac:dyDescent="0.25">
      <c r="A15" s="97" t="s">
        <v>123</v>
      </c>
      <c r="B15" s="98"/>
      <c r="C15" s="98"/>
      <c r="D15" s="98"/>
      <c r="E15" s="98"/>
      <c r="F15" s="98"/>
      <c r="G15" s="99"/>
      <c r="H15" s="109">
        <f>H8+H12</f>
        <v>25</v>
      </c>
      <c r="I15" s="109">
        <f t="shared" ref="I15:N15" si="0">I8+I12</f>
        <v>30</v>
      </c>
      <c r="J15" s="109">
        <f t="shared" si="0"/>
        <v>135</v>
      </c>
      <c r="K15" s="109">
        <f t="shared" si="0"/>
        <v>140</v>
      </c>
      <c r="L15" s="109">
        <f t="shared" si="0"/>
        <v>160</v>
      </c>
      <c r="M15" s="109">
        <f t="shared" si="0"/>
        <v>165</v>
      </c>
      <c r="N15" s="109">
        <f t="shared" si="0"/>
        <v>165</v>
      </c>
      <c r="O15" s="109">
        <f t="shared" ref="O15" si="1">O8+O12</f>
        <v>820</v>
      </c>
      <c r="P15" s="111"/>
      <c r="Q15" s="111"/>
      <c r="R15" s="84">
        <f>H15+I15+J15+K15+L15+M15+N15</f>
        <v>820</v>
      </c>
      <c r="S15" s="84">
        <f>O15-R15</f>
        <v>0</v>
      </c>
    </row>
    <row r="16" spans="1:19" ht="36.75" customHeight="1" x14ac:dyDescent="0.25">
      <c r="A16" s="103"/>
      <c r="B16" s="104"/>
      <c r="C16" s="104"/>
      <c r="D16" s="104"/>
      <c r="E16" s="104"/>
      <c r="F16" s="104"/>
      <c r="G16" s="105"/>
      <c r="H16" s="110"/>
      <c r="I16" s="110"/>
      <c r="J16" s="110"/>
      <c r="K16" s="110"/>
      <c r="L16" s="110"/>
      <c r="M16" s="110"/>
      <c r="N16" s="110"/>
      <c r="O16" s="110"/>
      <c r="P16" s="111"/>
      <c r="Q16" s="111"/>
      <c r="R16" s="84">
        <f>H16+I16+J16+K16+L16+M16+N16</f>
        <v>0</v>
      </c>
      <c r="S16" s="84">
        <f>O16-R16</f>
        <v>0</v>
      </c>
    </row>
    <row r="17" spans="1:19" ht="239.25" customHeight="1" x14ac:dyDescent="0.25">
      <c r="A17" s="91" t="s">
        <v>23</v>
      </c>
      <c r="B17" s="106" t="s">
        <v>24</v>
      </c>
      <c r="C17" s="91" t="s">
        <v>25</v>
      </c>
      <c r="D17" s="92" t="s">
        <v>14</v>
      </c>
      <c r="E17" s="91" t="s">
        <v>26</v>
      </c>
      <c r="F17" s="91"/>
      <c r="G17" s="62" t="s">
        <v>16</v>
      </c>
      <c r="H17" s="64">
        <v>20</v>
      </c>
      <c r="I17" s="64">
        <v>25</v>
      </c>
      <c r="J17" s="64">
        <v>30</v>
      </c>
      <c r="K17" s="64">
        <v>35</v>
      </c>
      <c r="L17" s="64">
        <v>40</v>
      </c>
      <c r="M17" s="64">
        <v>45</v>
      </c>
      <c r="N17" s="64">
        <v>50</v>
      </c>
      <c r="O17" s="41">
        <f>H17+I17+J17+K17+L17+M17+N17</f>
        <v>245</v>
      </c>
      <c r="P17" s="106" t="s">
        <v>115</v>
      </c>
      <c r="Q17" s="106"/>
      <c r="R17" s="84">
        <f>H17+I17+J17+K17+L17+M17+N17</f>
        <v>245</v>
      </c>
      <c r="S17" s="84">
        <f>O17-R17</f>
        <v>0</v>
      </c>
    </row>
    <row r="18" spans="1:19" ht="64.5" customHeight="1" x14ac:dyDescent="0.25">
      <c r="A18" s="91"/>
      <c r="B18" s="106"/>
      <c r="C18" s="91"/>
      <c r="D18" s="92"/>
      <c r="E18" s="91" t="s">
        <v>19</v>
      </c>
      <c r="F18" s="91"/>
      <c r="G18" s="62" t="s">
        <v>20</v>
      </c>
      <c r="H18" s="96" t="s">
        <v>27</v>
      </c>
      <c r="I18" s="96"/>
      <c r="J18" s="96"/>
      <c r="K18" s="96"/>
      <c r="L18" s="96"/>
      <c r="M18" s="96"/>
      <c r="N18" s="96"/>
      <c r="O18" s="96"/>
      <c r="P18" s="106"/>
      <c r="Q18" s="106"/>
      <c r="R18" s="83"/>
      <c r="S18" s="83"/>
    </row>
    <row r="19" spans="1:19" ht="253.5" customHeight="1" x14ac:dyDescent="0.25">
      <c r="A19" s="91"/>
      <c r="B19" s="106"/>
      <c r="C19" s="91" t="s">
        <v>114</v>
      </c>
      <c r="D19" s="92" t="s">
        <v>14</v>
      </c>
      <c r="E19" s="91" t="s">
        <v>28</v>
      </c>
      <c r="F19" s="91"/>
      <c r="G19" s="62" t="s">
        <v>16</v>
      </c>
      <c r="H19" s="85">
        <v>0</v>
      </c>
      <c r="I19" s="85">
        <v>0</v>
      </c>
      <c r="J19" s="64">
        <v>150</v>
      </c>
      <c r="K19" s="64">
        <v>130</v>
      </c>
      <c r="L19" s="64">
        <v>110</v>
      </c>
      <c r="M19" s="64">
        <v>100</v>
      </c>
      <c r="N19" s="64">
        <v>90</v>
      </c>
      <c r="O19" s="41">
        <f>H19+I19+J19+K19+L19+M19+N19</f>
        <v>580</v>
      </c>
      <c r="P19" s="106"/>
      <c r="Q19" s="106"/>
      <c r="R19" s="84">
        <f>H19+I19+J19+K19+L19+M19+N19</f>
        <v>580</v>
      </c>
      <c r="S19" s="84">
        <f>O19-R19</f>
        <v>0</v>
      </c>
    </row>
    <row r="20" spans="1:19" ht="56.25" x14ac:dyDescent="0.25">
      <c r="A20" s="91"/>
      <c r="B20" s="106"/>
      <c r="C20" s="91"/>
      <c r="D20" s="92"/>
      <c r="E20" s="91" t="s">
        <v>19</v>
      </c>
      <c r="F20" s="91"/>
      <c r="G20" s="62" t="s">
        <v>20</v>
      </c>
      <c r="H20" s="96" t="s">
        <v>27</v>
      </c>
      <c r="I20" s="96"/>
      <c r="J20" s="96"/>
      <c r="K20" s="96"/>
      <c r="L20" s="96"/>
      <c r="M20" s="96"/>
      <c r="N20" s="96"/>
      <c r="O20" s="96"/>
      <c r="P20" s="106"/>
      <c r="Q20" s="106"/>
      <c r="R20" s="83"/>
      <c r="S20" s="83"/>
    </row>
    <row r="21" spans="1:19" ht="257.25" customHeight="1" x14ac:dyDescent="0.25">
      <c r="A21" s="91"/>
      <c r="B21" s="106"/>
      <c r="C21" s="62" t="s">
        <v>29</v>
      </c>
      <c r="D21" s="65" t="s">
        <v>14</v>
      </c>
      <c r="E21" s="91" t="s">
        <v>26</v>
      </c>
      <c r="F21" s="91"/>
      <c r="G21" s="62" t="s">
        <v>16</v>
      </c>
      <c r="H21" s="85">
        <v>0</v>
      </c>
      <c r="I21" s="85">
        <v>0</v>
      </c>
      <c r="J21" s="64">
        <v>20</v>
      </c>
      <c r="K21" s="64">
        <v>25</v>
      </c>
      <c r="L21" s="64">
        <v>30</v>
      </c>
      <c r="M21" s="64">
        <v>45</v>
      </c>
      <c r="N21" s="64">
        <v>30</v>
      </c>
      <c r="O21" s="64">
        <f>H21+I21+J21+K21+L21+M21+N21</f>
        <v>150</v>
      </c>
      <c r="P21" s="91" t="s">
        <v>116</v>
      </c>
      <c r="Q21" s="91"/>
      <c r="R21" s="84">
        <f>H21+I21+J21+K21+L21+M21+N21</f>
        <v>150</v>
      </c>
      <c r="S21" s="84">
        <f>O21-R21</f>
        <v>0</v>
      </c>
    </row>
    <row r="22" spans="1:19" ht="18.75" customHeight="1" x14ac:dyDescent="0.25">
      <c r="A22" s="97" t="s">
        <v>30</v>
      </c>
      <c r="B22" s="98"/>
      <c r="C22" s="98"/>
      <c r="D22" s="98"/>
      <c r="E22" s="98"/>
      <c r="F22" s="98"/>
      <c r="G22" s="99"/>
      <c r="H22" s="112">
        <f>H17+H19+H21</f>
        <v>20</v>
      </c>
      <c r="I22" s="112">
        <f t="shared" ref="I22:O22" si="2">I17+I19+I21</f>
        <v>25</v>
      </c>
      <c r="J22" s="112">
        <f t="shared" si="2"/>
        <v>200</v>
      </c>
      <c r="K22" s="112">
        <f t="shared" si="2"/>
        <v>190</v>
      </c>
      <c r="L22" s="112">
        <f t="shared" si="2"/>
        <v>180</v>
      </c>
      <c r="M22" s="112">
        <f t="shared" si="2"/>
        <v>190</v>
      </c>
      <c r="N22" s="112">
        <f t="shared" si="2"/>
        <v>170</v>
      </c>
      <c r="O22" s="112">
        <f t="shared" si="2"/>
        <v>975</v>
      </c>
      <c r="P22" s="111"/>
      <c r="Q22" s="111"/>
      <c r="R22" s="84">
        <f>H22+I22+J22+K22+L22+M22+N22</f>
        <v>975</v>
      </c>
      <c r="S22" s="84">
        <f>O22-R22</f>
        <v>0</v>
      </c>
    </row>
    <row r="23" spans="1:19" ht="24" customHeight="1" x14ac:dyDescent="0.25">
      <c r="A23" s="100"/>
      <c r="B23" s="101"/>
      <c r="C23" s="101"/>
      <c r="D23" s="101"/>
      <c r="E23" s="101"/>
      <c r="F23" s="101"/>
      <c r="G23" s="102"/>
      <c r="H23" s="112"/>
      <c r="I23" s="112"/>
      <c r="J23" s="112"/>
      <c r="K23" s="112"/>
      <c r="L23" s="112"/>
      <c r="M23" s="112"/>
      <c r="N23" s="112"/>
      <c r="O23" s="112"/>
      <c r="P23" s="111"/>
      <c r="Q23" s="111"/>
      <c r="R23" s="83"/>
      <c r="S23" s="83"/>
    </row>
    <row r="24" spans="1:19" ht="18.75" customHeight="1" x14ac:dyDescent="0.25">
      <c r="A24" s="103"/>
      <c r="B24" s="104"/>
      <c r="C24" s="104"/>
      <c r="D24" s="104"/>
      <c r="E24" s="104"/>
      <c r="F24" s="104"/>
      <c r="G24" s="105"/>
      <c r="H24" s="112"/>
      <c r="I24" s="112"/>
      <c r="J24" s="112"/>
      <c r="K24" s="112"/>
      <c r="L24" s="112"/>
      <c r="M24" s="112"/>
      <c r="N24" s="112"/>
      <c r="O24" s="112"/>
      <c r="P24" s="111"/>
      <c r="Q24" s="111"/>
      <c r="R24" s="83"/>
      <c r="S24" s="83"/>
    </row>
    <row r="25" spans="1:19" ht="255" customHeight="1" x14ac:dyDescent="0.25">
      <c r="A25" s="91" t="s">
        <v>31</v>
      </c>
      <c r="B25" s="106" t="s">
        <v>32</v>
      </c>
      <c r="C25" s="91" t="s">
        <v>87</v>
      </c>
      <c r="D25" s="92" t="s">
        <v>14</v>
      </c>
      <c r="E25" s="91" t="s">
        <v>28</v>
      </c>
      <c r="F25" s="91"/>
      <c r="G25" s="62" t="s">
        <v>16</v>
      </c>
      <c r="H25" s="64">
        <v>220</v>
      </c>
      <c r="I25" s="85">
        <f>250-100</f>
        <v>150</v>
      </c>
      <c r="J25" s="64">
        <v>270</v>
      </c>
      <c r="K25" s="64">
        <v>270</v>
      </c>
      <c r="L25" s="64">
        <v>290</v>
      </c>
      <c r="M25" s="64">
        <v>290</v>
      </c>
      <c r="N25" s="64">
        <v>300</v>
      </c>
      <c r="O25" s="64">
        <f>H25+I25+J25+K25+L25+M25+N25</f>
        <v>1790</v>
      </c>
      <c r="P25" s="106" t="s">
        <v>33</v>
      </c>
      <c r="Q25" s="106"/>
      <c r="R25" s="84">
        <f>H25+I25+J25+K25+L25+M25+N25</f>
        <v>1790</v>
      </c>
      <c r="S25" s="84">
        <f>O25-R25</f>
        <v>0</v>
      </c>
    </row>
    <row r="26" spans="1:19" ht="64.5" customHeight="1" x14ac:dyDescent="0.25">
      <c r="A26" s="91"/>
      <c r="B26" s="106"/>
      <c r="C26" s="91"/>
      <c r="D26" s="92"/>
      <c r="E26" s="91" t="s">
        <v>19</v>
      </c>
      <c r="F26" s="91"/>
      <c r="G26" s="62" t="s">
        <v>20</v>
      </c>
      <c r="H26" s="96" t="s">
        <v>27</v>
      </c>
      <c r="I26" s="96"/>
      <c r="J26" s="96"/>
      <c r="K26" s="96"/>
      <c r="L26" s="96"/>
      <c r="M26" s="96"/>
      <c r="N26" s="96"/>
      <c r="O26" s="96"/>
      <c r="P26" s="106"/>
      <c r="Q26" s="106"/>
      <c r="R26" s="83"/>
      <c r="S26" s="83"/>
    </row>
    <row r="27" spans="1:19" ht="237" customHeight="1" x14ac:dyDescent="0.25">
      <c r="A27" s="91"/>
      <c r="B27" s="106"/>
      <c r="C27" s="91" t="s">
        <v>34</v>
      </c>
      <c r="D27" s="92" t="s">
        <v>14</v>
      </c>
      <c r="E27" s="91" t="s">
        <v>26</v>
      </c>
      <c r="F27" s="91"/>
      <c r="G27" s="62" t="s">
        <v>16</v>
      </c>
      <c r="H27" s="64">
        <v>170</v>
      </c>
      <c r="I27" s="64">
        <v>150</v>
      </c>
      <c r="J27" s="64">
        <v>100</v>
      </c>
      <c r="K27" s="64">
        <v>70</v>
      </c>
      <c r="L27" s="64">
        <v>100</v>
      </c>
      <c r="M27" s="64">
        <v>90</v>
      </c>
      <c r="N27" s="64">
        <v>70</v>
      </c>
      <c r="O27" s="64">
        <f>H27+I27+J27+K27+L27+M27+N27</f>
        <v>750</v>
      </c>
      <c r="P27" s="106"/>
      <c r="Q27" s="106"/>
      <c r="R27" s="84">
        <f>H27+I27+J27+K27+L27+M27+N27</f>
        <v>750</v>
      </c>
      <c r="S27" s="84">
        <f>O27-R27</f>
        <v>0</v>
      </c>
    </row>
    <row r="28" spans="1:19" ht="59.25" customHeight="1" x14ac:dyDescent="0.25">
      <c r="A28" s="91"/>
      <c r="B28" s="106"/>
      <c r="C28" s="91"/>
      <c r="D28" s="92"/>
      <c r="E28" s="91" t="s">
        <v>19</v>
      </c>
      <c r="F28" s="91"/>
      <c r="G28" s="62" t="s">
        <v>20</v>
      </c>
      <c r="H28" s="96" t="s">
        <v>27</v>
      </c>
      <c r="I28" s="96"/>
      <c r="J28" s="96"/>
      <c r="K28" s="96"/>
      <c r="L28" s="96"/>
      <c r="M28" s="96"/>
      <c r="N28" s="96"/>
      <c r="O28" s="96"/>
      <c r="P28" s="106"/>
      <c r="Q28" s="106"/>
      <c r="R28" s="83"/>
      <c r="S28" s="83"/>
    </row>
    <row r="29" spans="1:19" ht="235.5" customHeight="1" x14ac:dyDescent="0.25">
      <c r="A29" s="91"/>
      <c r="B29" s="106"/>
      <c r="C29" s="91" t="s">
        <v>35</v>
      </c>
      <c r="D29" s="92" t="s">
        <v>14</v>
      </c>
      <c r="E29" s="91" t="s">
        <v>28</v>
      </c>
      <c r="F29" s="91"/>
      <c r="G29" s="62" t="s">
        <v>16</v>
      </c>
      <c r="H29" s="64">
        <v>350</v>
      </c>
      <c r="I29" s="85">
        <f>370-100-70</f>
        <v>200</v>
      </c>
      <c r="J29" s="85">
        <f>375+10</f>
        <v>385</v>
      </c>
      <c r="K29" s="85">
        <f>380+12</f>
        <v>392</v>
      </c>
      <c r="L29" s="85">
        <f>380+12</f>
        <v>392</v>
      </c>
      <c r="M29" s="85">
        <f>390+12</f>
        <v>402</v>
      </c>
      <c r="N29" s="85">
        <f>395+12</f>
        <v>407</v>
      </c>
      <c r="O29" s="64">
        <f>H29+I29+J29+K29+L29+M29+N29</f>
        <v>2528</v>
      </c>
      <c r="P29" s="106"/>
      <c r="Q29" s="106"/>
      <c r="R29" s="84">
        <f>H29+I29+J29+K29+L29+M29+N29</f>
        <v>2528</v>
      </c>
      <c r="S29" s="84">
        <f>O29-R29</f>
        <v>0</v>
      </c>
    </row>
    <row r="30" spans="1:19" ht="56.25" x14ac:dyDescent="0.25">
      <c r="A30" s="91"/>
      <c r="B30" s="106"/>
      <c r="C30" s="91"/>
      <c r="D30" s="92"/>
      <c r="E30" s="91" t="s">
        <v>19</v>
      </c>
      <c r="F30" s="91"/>
      <c r="G30" s="62" t="s">
        <v>20</v>
      </c>
      <c r="H30" s="96" t="s">
        <v>27</v>
      </c>
      <c r="I30" s="96"/>
      <c r="J30" s="96"/>
      <c r="K30" s="96"/>
      <c r="L30" s="96"/>
      <c r="M30" s="96"/>
      <c r="N30" s="96"/>
      <c r="O30" s="96"/>
      <c r="P30" s="106"/>
      <c r="Q30" s="106"/>
      <c r="R30" s="83"/>
      <c r="S30" s="83"/>
    </row>
    <row r="31" spans="1:19" ht="238.5" customHeight="1" x14ac:dyDescent="0.25">
      <c r="A31" s="91"/>
      <c r="B31" s="106"/>
      <c r="C31" s="91" t="s">
        <v>88</v>
      </c>
      <c r="D31" s="92" t="s">
        <v>14</v>
      </c>
      <c r="E31" s="91" t="s">
        <v>28</v>
      </c>
      <c r="F31" s="91"/>
      <c r="G31" s="62" t="s">
        <v>16</v>
      </c>
      <c r="H31" s="64">
        <v>170</v>
      </c>
      <c r="I31" s="85">
        <f>190-90</f>
        <v>100</v>
      </c>
      <c r="J31" s="64">
        <v>210</v>
      </c>
      <c r="K31" s="64">
        <v>230</v>
      </c>
      <c r="L31" s="64">
        <v>230</v>
      </c>
      <c r="M31" s="64">
        <v>250</v>
      </c>
      <c r="N31" s="64">
        <v>250</v>
      </c>
      <c r="O31" s="64">
        <f>H31+I31+J31+K31+L31+M31+N31</f>
        <v>1440</v>
      </c>
      <c r="P31" s="106" t="s">
        <v>117</v>
      </c>
      <c r="Q31" s="106"/>
      <c r="R31" s="84">
        <f>H31+I31+J31+K31+L31+M31+N31</f>
        <v>1440</v>
      </c>
      <c r="S31" s="84">
        <f>O31-R31</f>
        <v>0</v>
      </c>
    </row>
    <row r="32" spans="1:19" ht="66.75" customHeight="1" x14ac:dyDescent="0.25">
      <c r="A32" s="91"/>
      <c r="B32" s="106"/>
      <c r="C32" s="91"/>
      <c r="D32" s="92"/>
      <c r="E32" s="91" t="s">
        <v>19</v>
      </c>
      <c r="F32" s="91"/>
      <c r="G32" s="62" t="s">
        <v>20</v>
      </c>
      <c r="H32" s="96" t="s">
        <v>27</v>
      </c>
      <c r="I32" s="96"/>
      <c r="J32" s="96"/>
      <c r="K32" s="96"/>
      <c r="L32" s="96"/>
      <c r="M32" s="96"/>
      <c r="N32" s="96"/>
      <c r="O32" s="96"/>
      <c r="P32" s="106"/>
      <c r="Q32" s="106"/>
      <c r="R32" s="83"/>
      <c r="S32" s="83"/>
    </row>
    <row r="33" spans="1:19" ht="254.25" customHeight="1" x14ac:dyDescent="0.25">
      <c r="A33" s="91"/>
      <c r="B33" s="106"/>
      <c r="C33" s="62" t="s">
        <v>89</v>
      </c>
      <c r="D33" s="65" t="s">
        <v>14</v>
      </c>
      <c r="E33" s="91" t="s">
        <v>28</v>
      </c>
      <c r="F33" s="91"/>
      <c r="G33" s="62" t="s">
        <v>16</v>
      </c>
      <c r="H33" s="64">
        <v>100</v>
      </c>
      <c r="I33" s="85">
        <f>120-60</f>
        <v>60</v>
      </c>
      <c r="J33" s="64">
        <v>130</v>
      </c>
      <c r="K33" s="64">
        <v>140</v>
      </c>
      <c r="L33" s="64">
        <v>150</v>
      </c>
      <c r="M33" s="64">
        <v>150</v>
      </c>
      <c r="N33" s="64">
        <v>160</v>
      </c>
      <c r="O33" s="64">
        <f>H33+I33+J33+K33+L33+M33+N33</f>
        <v>890</v>
      </c>
      <c r="P33" s="106"/>
      <c r="Q33" s="106"/>
      <c r="R33" s="84">
        <f>H33+I33+J33+K33+L33+M33+N33</f>
        <v>890</v>
      </c>
      <c r="S33" s="84">
        <f>O33-R33</f>
        <v>0</v>
      </c>
    </row>
    <row r="34" spans="1:19" ht="18.75" customHeight="1" x14ac:dyDescent="0.25">
      <c r="A34" s="91"/>
      <c r="B34" s="106"/>
      <c r="C34" s="93" t="s">
        <v>124</v>
      </c>
      <c r="D34" s="92" t="s">
        <v>14</v>
      </c>
      <c r="E34" s="91" t="s">
        <v>36</v>
      </c>
      <c r="F34" s="91"/>
      <c r="G34" s="91" t="s">
        <v>16</v>
      </c>
      <c r="H34" s="108">
        <v>0</v>
      </c>
      <c r="I34" s="108">
        <v>0</v>
      </c>
      <c r="J34" s="107">
        <v>90</v>
      </c>
      <c r="K34" s="107">
        <v>80</v>
      </c>
      <c r="L34" s="107">
        <v>70</v>
      </c>
      <c r="M34" s="107">
        <v>75</v>
      </c>
      <c r="N34" s="107">
        <v>75</v>
      </c>
      <c r="O34" s="107">
        <f>SUM(H34:N38)</f>
        <v>390</v>
      </c>
      <c r="P34" s="91" t="s">
        <v>118</v>
      </c>
      <c r="Q34" s="91"/>
      <c r="R34" s="84">
        <f>H34+I34+J34+K34+L34+M34+N34</f>
        <v>390</v>
      </c>
      <c r="S34" s="84">
        <f>O34-R34</f>
        <v>0</v>
      </c>
    </row>
    <row r="35" spans="1:19" ht="18.75" customHeight="1" x14ac:dyDescent="0.25">
      <c r="A35" s="91"/>
      <c r="B35" s="106"/>
      <c r="C35" s="94"/>
      <c r="D35" s="92"/>
      <c r="E35" s="91"/>
      <c r="F35" s="91"/>
      <c r="G35" s="91"/>
      <c r="H35" s="108"/>
      <c r="I35" s="108"/>
      <c r="J35" s="107"/>
      <c r="K35" s="107"/>
      <c r="L35" s="107"/>
      <c r="M35" s="107"/>
      <c r="N35" s="107"/>
      <c r="O35" s="107"/>
      <c r="P35" s="91"/>
      <c r="Q35" s="91"/>
      <c r="R35" s="84"/>
      <c r="S35" s="84"/>
    </row>
    <row r="36" spans="1:19" ht="18.75" customHeight="1" x14ac:dyDescent="0.25">
      <c r="A36" s="91"/>
      <c r="B36" s="106"/>
      <c r="C36" s="94"/>
      <c r="D36" s="92"/>
      <c r="E36" s="91"/>
      <c r="F36" s="91"/>
      <c r="G36" s="91"/>
      <c r="H36" s="108"/>
      <c r="I36" s="108"/>
      <c r="J36" s="107"/>
      <c r="K36" s="107"/>
      <c r="L36" s="107"/>
      <c r="M36" s="107"/>
      <c r="N36" s="107"/>
      <c r="O36" s="107"/>
      <c r="P36" s="91"/>
      <c r="Q36" s="91"/>
      <c r="R36" s="83"/>
      <c r="S36" s="83"/>
    </row>
    <row r="37" spans="1:19" ht="24" customHeight="1" x14ac:dyDescent="0.25">
      <c r="A37" s="91"/>
      <c r="B37" s="106"/>
      <c r="C37" s="94"/>
      <c r="D37" s="92"/>
      <c r="E37" s="91"/>
      <c r="F37" s="91"/>
      <c r="G37" s="91"/>
      <c r="H37" s="108"/>
      <c r="I37" s="108"/>
      <c r="J37" s="107"/>
      <c r="K37" s="107"/>
      <c r="L37" s="107"/>
      <c r="M37" s="107"/>
      <c r="N37" s="107"/>
      <c r="O37" s="107"/>
      <c r="P37" s="91"/>
      <c r="Q37" s="91"/>
      <c r="R37" s="83"/>
      <c r="S37" s="83"/>
    </row>
    <row r="38" spans="1:19" ht="201" customHeight="1" x14ac:dyDescent="0.25">
      <c r="A38" s="91"/>
      <c r="B38" s="106"/>
      <c r="C38" s="95"/>
      <c r="D38" s="92"/>
      <c r="E38" s="91"/>
      <c r="F38" s="91"/>
      <c r="G38" s="91"/>
      <c r="H38" s="108"/>
      <c r="I38" s="108"/>
      <c r="J38" s="107"/>
      <c r="K38" s="107"/>
      <c r="L38" s="107"/>
      <c r="M38" s="107"/>
      <c r="N38" s="107"/>
      <c r="O38" s="107"/>
      <c r="P38" s="91"/>
      <c r="Q38" s="91"/>
      <c r="R38" s="83"/>
      <c r="S38" s="83"/>
    </row>
    <row r="39" spans="1:19" ht="249.75" customHeight="1" x14ac:dyDescent="0.25">
      <c r="A39" s="91"/>
      <c r="B39" s="106"/>
      <c r="C39" s="62" t="s">
        <v>90</v>
      </c>
      <c r="D39" s="65" t="s">
        <v>14</v>
      </c>
      <c r="E39" s="91" t="s">
        <v>28</v>
      </c>
      <c r="F39" s="91"/>
      <c r="G39" s="62" t="s">
        <v>16</v>
      </c>
      <c r="H39" s="85">
        <v>0</v>
      </c>
      <c r="I39" s="85">
        <v>0</v>
      </c>
      <c r="J39" s="64">
        <v>10</v>
      </c>
      <c r="K39" s="64">
        <v>12</v>
      </c>
      <c r="L39" s="64">
        <v>40</v>
      </c>
      <c r="M39" s="64">
        <v>12</v>
      </c>
      <c r="N39" s="64">
        <v>15</v>
      </c>
      <c r="O39" s="64">
        <f>H39+I39+J39+K39+L39+M39+N39</f>
        <v>89</v>
      </c>
      <c r="P39" s="91" t="s">
        <v>37</v>
      </c>
      <c r="Q39" s="91"/>
      <c r="R39" s="84">
        <f>H39+I39+J39+K39+L39+M39+N39</f>
        <v>89</v>
      </c>
      <c r="S39" s="84">
        <f>O39-R39</f>
        <v>0</v>
      </c>
    </row>
    <row r="40" spans="1:19" ht="237" customHeight="1" x14ac:dyDescent="0.25">
      <c r="A40" s="91"/>
      <c r="B40" s="106"/>
      <c r="C40" s="62" t="s">
        <v>38</v>
      </c>
      <c r="D40" s="65" t="s">
        <v>14</v>
      </c>
      <c r="E40" s="91" t="s">
        <v>26</v>
      </c>
      <c r="F40" s="91"/>
      <c r="G40" s="62" t="s">
        <v>16</v>
      </c>
      <c r="H40" s="64">
        <v>45</v>
      </c>
      <c r="I40" s="64">
        <v>50</v>
      </c>
      <c r="J40" s="64">
        <v>50</v>
      </c>
      <c r="K40" s="64">
        <v>55</v>
      </c>
      <c r="L40" s="64">
        <v>55</v>
      </c>
      <c r="M40" s="64">
        <v>60</v>
      </c>
      <c r="N40" s="64">
        <v>60</v>
      </c>
      <c r="O40" s="64">
        <f>H40+I40+J40+K40+L40+M40+N40</f>
        <v>375</v>
      </c>
      <c r="P40" s="91" t="s">
        <v>39</v>
      </c>
      <c r="Q40" s="91"/>
      <c r="R40" s="84">
        <f>H40+I40+J40+K40+L40+M40+N40</f>
        <v>375</v>
      </c>
      <c r="S40" s="84">
        <f>O40-R40</f>
        <v>0</v>
      </c>
    </row>
    <row r="41" spans="1:19" ht="299.25" customHeight="1" x14ac:dyDescent="0.25">
      <c r="A41" s="91"/>
      <c r="B41" s="106"/>
      <c r="C41" s="62" t="s">
        <v>91</v>
      </c>
      <c r="D41" s="65" t="s">
        <v>14</v>
      </c>
      <c r="E41" s="91" t="s">
        <v>40</v>
      </c>
      <c r="F41" s="91"/>
      <c r="G41" s="62" t="s">
        <v>16</v>
      </c>
      <c r="H41" s="64">
        <v>40</v>
      </c>
      <c r="I41" s="64">
        <v>20</v>
      </c>
      <c r="J41" s="64">
        <v>45</v>
      </c>
      <c r="K41" s="64">
        <v>22</v>
      </c>
      <c r="L41" s="64">
        <v>45</v>
      </c>
      <c r="M41" s="64">
        <v>24</v>
      </c>
      <c r="N41" s="64">
        <v>48</v>
      </c>
      <c r="O41" s="64">
        <f>H41+I41+J41+K41+L41+M41+N41</f>
        <v>244</v>
      </c>
      <c r="P41" s="91" t="s">
        <v>41</v>
      </c>
      <c r="Q41" s="91"/>
      <c r="R41" s="84">
        <f>H41+I41+J41+K41+L41+M41+N41</f>
        <v>244</v>
      </c>
      <c r="S41" s="84">
        <f>O41-R41</f>
        <v>0</v>
      </c>
    </row>
    <row r="42" spans="1:19" ht="18.75" customHeight="1" x14ac:dyDescent="0.25">
      <c r="A42" s="97" t="s">
        <v>42</v>
      </c>
      <c r="B42" s="98"/>
      <c r="C42" s="98"/>
      <c r="D42" s="98"/>
      <c r="E42" s="98"/>
      <c r="F42" s="98"/>
      <c r="G42" s="99"/>
      <c r="H42" s="112">
        <f>H25+H27+H29+H31+H33+H34+H39+H40+H41</f>
        <v>1095</v>
      </c>
      <c r="I42" s="112">
        <f t="shared" ref="I42:O42" si="3">I25+I27+I29+I31+I33+I34+I39+I40+I41</f>
        <v>730</v>
      </c>
      <c r="J42" s="112">
        <f t="shared" si="3"/>
        <v>1290</v>
      </c>
      <c r="K42" s="112">
        <f t="shared" si="3"/>
        <v>1271</v>
      </c>
      <c r="L42" s="112">
        <f t="shared" si="3"/>
        <v>1372</v>
      </c>
      <c r="M42" s="112">
        <f t="shared" si="3"/>
        <v>1353</v>
      </c>
      <c r="N42" s="112">
        <f t="shared" si="3"/>
        <v>1385</v>
      </c>
      <c r="O42" s="112">
        <f t="shared" si="3"/>
        <v>8496</v>
      </c>
      <c r="P42" s="111"/>
      <c r="Q42" s="111"/>
      <c r="R42" s="84">
        <f>H42+I42+J42+K42+L42+M42+N42</f>
        <v>8496</v>
      </c>
      <c r="S42" s="84">
        <f>O42-R42</f>
        <v>0</v>
      </c>
    </row>
    <row r="43" spans="1:19" ht="24" customHeight="1" x14ac:dyDescent="0.25">
      <c r="A43" s="100"/>
      <c r="B43" s="101"/>
      <c r="C43" s="101"/>
      <c r="D43" s="101"/>
      <c r="E43" s="101"/>
      <c r="F43" s="101"/>
      <c r="G43" s="102"/>
      <c r="H43" s="112"/>
      <c r="I43" s="112"/>
      <c r="J43" s="112"/>
      <c r="K43" s="112"/>
      <c r="L43" s="112"/>
      <c r="M43" s="112"/>
      <c r="N43" s="112"/>
      <c r="O43" s="112"/>
      <c r="P43" s="111"/>
      <c r="Q43" s="111"/>
      <c r="R43" s="83"/>
      <c r="S43" s="83"/>
    </row>
    <row r="44" spans="1:19" ht="18.75" customHeight="1" x14ac:dyDescent="0.25">
      <c r="A44" s="100"/>
      <c r="B44" s="101"/>
      <c r="C44" s="101"/>
      <c r="D44" s="101"/>
      <c r="E44" s="101"/>
      <c r="F44" s="101"/>
      <c r="G44" s="102"/>
      <c r="H44" s="112"/>
      <c r="I44" s="112"/>
      <c r="J44" s="112"/>
      <c r="K44" s="112"/>
      <c r="L44" s="112"/>
      <c r="M44" s="112"/>
      <c r="N44" s="112"/>
      <c r="O44" s="112"/>
      <c r="P44" s="111"/>
      <c r="Q44" s="111"/>
      <c r="R44" s="83"/>
      <c r="S44" s="83"/>
    </row>
    <row r="45" spans="1:19" ht="18.75" customHeight="1" x14ac:dyDescent="0.25">
      <c r="A45" s="103"/>
      <c r="B45" s="104"/>
      <c r="C45" s="104"/>
      <c r="D45" s="104"/>
      <c r="E45" s="104"/>
      <c r="F45" s="104"/>
      <c r="G45" s="105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83"/>
      <c r="S45" s="83"/>
    </row>
    <row r="46" spans="1:19" ht="116.25" customHeight="1" x14ac:dyDescent="0.25">
      <c r="A46" s="91" t="s">
        <v>43</v>
      </c>
      <c r="B46" s="91" t="s">
        <v>44</v>
      </c>
      <c r="C46" s="91" t="s">
        <v>45</v>
      </c>
      <c r="D46" s="92" t="s">
        <v>14</v>
      </c>
      <c r="E46" s="91" t="s">
        <v>46</v>
      </c>
      <c r="F46" s="91"/>
      <c r="G46" s="91" t="s">
        <v>16</v>
      </c>
      <c r="H46" s="108">
        <v>0</v>
      </c>
      <c r="I46" s="108">
        <v>0</v>
      </c>
      <c r="J46" s="107">
        <v>200</v>
      </c>
      <c r="K46" s="107">
        <v>220</v>
      </c>
      <c r="L46" s="107">
        <v>250</v>
      </c>
      <c r="M46" s="107">
        <v>270</v>
      </c>
      <c r="N46" s="107">
        <v>270</v>
      </c>
      <c r="O46" s="107">
        <f>SUM(H46:N48)</f>
        <v>1210</v>
      </c>
      <c r="P46" s="106" t="s">
        <v>119</v>
      </c>
      <c r="Q46" s="106"/>
      <c r="R46" s="84">
        <f>H46+I46+J46+K46+L46+M46+N46</f>
        <v>1210</v>
      </c>
      <c r="S46" s="84">
        <f>O46-R46</f>
        <v>0</v>
      </c>
    </row>
    <row r="47" spans="1:19" x14ac:dyDescent="0.25">
      <c r="A47" s="91"/>
      <c r="B47" s="91"/>
      <c r="C47" s="91"/>
      <c r="D47" s="92"/>
      <c r="E47" s="91"/>
      <c r="F47" s="91"/>
      <c r="G47" s="91"/>
      <c r="H47" s="108"/>
      <c r="I47" s="108"/>
      <c r="J47" s="107"/>
      <c r="K47" s="107"/>
      <c r="L47" s="107"/>
      <c r="M47" s="107"/>
      <c r="N47" s="107"/>
      <c r="O47" s="107"/>
      <c r="P47" s="106"/>
      <c r="Q47" s="106"/>
      <c r="R47" s="83"/>
      <c r="S47" s="83"/>
    </row>
    <row r="48" spans="1:19" ht="171" customHeight="1" x14ac:dyDescent="0.25">
      <c r="A48" s="91"/>
      <c r="B48" s="91"/>
      <c r="C48" s="91"/>
      <c r="D48" s="92"/>
      <c r="E48" s="91"/>
      <c r="F48" s="91"/>
      <c r="G48" s="91"/>
      <c r="H48" s="108"/>
      <c r="I48" s="108"/>
      <c r="J48" s="107"/>
      <c r="K48" s="107"/>
      <c r="L48" s="107"/>
      <c r="M48" s="107"/>
      <c r="N48" s="107"/>
      <c r="O48" s="107"/>
      <c r="P48" s="106"/>
      <c r="Q48" s="106"/>
      <c r="R48" s="83"/>
      <c r="S48" s="83"/>
    </row>
    <row r="49" spans="1:19" ht="56.25" x14ac:dyDescent="0.25">
      <c r="A49" s="91"/>
      <c r="B49" s="91"/>
      <c r="C49" s="91"/>
      <c r="D49" s="92"/>
      <c r="E49" s="91" t="s">
        <v>19</v>
      </c>
      <c r="F49" s="91"/>
      <c r="G49" s="62" t="s">
        <v>20</v>
      </c>
      <c r="H49" s="96" t="s">
        <v>18</v>
      </c>
      <c r="I49" s="96"/>
      <c r="J49" s="96"/>
      <c r="K49" s="96"/>
      <c r="L49" s="96"/>
      <c r="M49" s="96"/>
      <c r="N49" s="96"/>
      <c r="O49" s="96"/>
      <c r="P49" s="106"/>
      <c r="Q49" s="106"/>
      <c r="R49" s="83"/>
      <c r="S49" s="83"/>
    </row>
    <row r="50" spans="1:19" ht="300.75" customHeight="1" x14ac:dyDescent="0.25">
      <c r="A50" s="91"/>
      <c r="B50" s="91"/>
      <c r="C50" s="91" t="s">
        <v>92</v>
      </c>
      <c r="D50" s="92" t="s">
        <v>14</v>
      </c>
      <c r="E50" s="91" t="s">
        <v>46</v>
      </c>
      <c r="F50" s="91"/>
      <c r="G50" s="62" t="s">
        <v>16</v>
      </c>
      <c r="H50" s="64">
        <v>150</v>
      </c>
      <c r="I50" s="85">
        <v>0</v>
      </c>
      <c r="J50" s="64">
        <v>160</v>
      </c>
      <c r="K50" s="64">
        <v>170</v>
      </c>
      <c r="L50" s="64">
        <v>175</v>
      </c>
      <c r="M50" s="64">
        <v>175</v>
      </c>
      <c r="N50" s="64">
        <v>180</v>
      </c>
      <c r="O50" s="64">
        <f>SUM(H50:N50)</f>
        <v>1010</v>
      </c>
      <c r="P50" s="106"/>
      <c r="Q50" s="106"/>
      <c r="R50" s="84">
        <f>H50+I50+J50+K50+L50+M50+N50</f>
        <v>1010</v>
      </c>
      <c r="S50" s="84">
        <f>O50-R50</f>
        <v>0</v>
      </c>
    </row>
    <row r="51" spans="1:19" ht="56.25" x14ac:dyDescent="0.25">
      <c r="A51" s="91"/>
      <c r="B51" s="91"/>
      <c r="C51" s="91"/>
      <c r="D51" s="92"/>
      <c r="E51" s="91" t="s">
        <v>19</v>
      </c>
      <c r="F51" s="91"/>
      <c r="G51" s="62" t="s">
        <v>20</v>
      </c>
      <c r="H51" s="96" t="s">
        <v>18</v>
      </c>
      <c r="I51" s="96"/>
      <c r="J51" s="96"/>
      <c r="K51" s="96"/>
      <c r="L51" s="96"/>
      <c r="M51" s="96"/>
      <c r="N51" s="96"/>
      <c r="O51" s="96"/>
      <c r="P51" s="106"/>
      <c r="Q51" s="106"/>
      <c r="R51" s="83"/>
      <c r="S51" s="83"/>
    </row>
    <row r="52" spans="1:19" ht="304.5" customHeight="1" x14ac:dyDescent="0.25">
      <c r="A52" s="91"/>
      <c r="B52" s="91"/>
      <c r="C52" s="91" t="s">
        <v>93</v>
      </c>
      <c r="D52" s="92" t="s">
        <v>14</v>
      </c>
      <c r="E52" s="91" t="s">
        <v>200</v>
      </c>
      <c r="F52" s="91"/>
      <c r="G52" s="62" t="s">
        <v>16</v>
      </c>
      <c r="H52" s="85">
        <f>160-70</f>
        <v>90</v>
      </c>
      <c r="I52" s="85">
        <v>0</v>
      </c>
      <c r="J52" s="64">
        <v>135</v>
      </c>
      <c r="K52" s="64">
        <v>150</v>
      </c>
      <c r="L52" s="64">
        <v>160</v>
      </c>
      <c r="M52" s="64">
        <v>180</v>
      </c>
      <c r="N52" s="64">
        <v>195</v>
      </c>
      <c r="O52" s="64">
        <f>SUM(H52:N52)</f>
        <v>910</v>
      </c>
      <c r="P52" s="106"/>
      <c r="Q52" s="106"/>
      <c r="R52" s="84">
        <f>H52+I52+J52+K52+L52+M52+N52</f>
        <v>910</v>
      </c>
      <c r="S52" s="84">
        <f>O52-R52</f>
        <v>0</v>
      </c>
    </row>
    <row r="53" spans="1:19" ht="56.25" x14ac:dyDescent="0.25">
      <c r="A53" s="91"/>
      <c r="B53" s="91"/>
      <c r="C53" s="91"/>
      <c r="D53" s="92"/>
      <c r="E53" s="91" t="s">
        <v>19</v>
      </c>
      <c r="F53" s="91"/>
      <c r="G53" s="62" t="s">
        <v>20</v>
      </c>
      <c r="H53" s="96" t="s">
        <v>18</v>
      </c>
      <c r="I53" s="96"/>
      <c r="J53" s="96"/>
      <c r="K53" s="96"/>
      <c r="L53" s="96"/>
      <c r="M53" s="96"/>
      <c r="N53" s="96"/>
      <c r="O53" s="96"/>
      <c r="P53" s="106"/>
      <c r="Q53" s="106"/>
      <c r="R53" s="83"/>
      <c r="S53" s="83"/>
    </row>
    <row r="54" spans="1:19" ht="18.75" customHeight="1" x14ac:dyDescent="0.25">
      <c r="A54" s="97" t="s">
        <v>47</v>
      </c>
      <c r="B54" s="98"/>
      <c r="C54" s="98"/>
      <c r="D54" s="98"/>
      <c r="E54" s="98"/>
      <c r="F54" s="98"/>
      <c r="G54" s="99"/>
      <c r="H54" s="112">
        <f>H46+H50+H52</f>
        <v>240</v>
      </c>
      <c r="I54" s="112">
        <f t="shared" ref="I54:O54" si="4">I46+I50+I52</f>
        <v>0</v>
      </c>
      <c r="J54" s="112">
        <f t="shared" si="4"/>
        <v>495</v>
      </c>
      <c r="K54" s="112">
        <f t="shared" si="4"/>
        <v>540</v>
      </c>
      <c r="L54" s="112">
        <f t="shared" si="4"/>
        <v>585</v>
      </c>
      <c r="M54" s="112">
        <f t="shared" si="4"/>
        <v>625</v>
      </c>
      <c r="N54" s="112">
        <f t="shared" si="4"/>
        <v>645</v>
      </c>
      <c r="O54" s="112">
        <f t="shared" si="4"/>
        <v>3130</v>
      </c>
      <c r="P54" s="111"/>
      <c r="Q54" s="111"/>
      <c r="R54" s="84">
        <f>H54+I54+J54+K54+L54+M54+N54</f>
        <v>3130</v>
      </c>
      <c r="S54" s="84">
        <f>O54-R54</f>
        <v>0</v>
      </c>
    </row>
    <row r="55" spans="1:19" ht="24" customHeight="1" x14ac:dyDescent="0.25">
      <c r="A55" s="100"/>
      <c r="B55" s="101"/>
      <c r="C55" s="101"/>
      <c r="D55" s="101"/>
      <c r="E55" s="101"/>
      <c r="F55" s="101"/>
      <c r="G55" s="102"/>
      <c r="H55" s="112"/>
      <c r="I55" s="112"/>
      <c r="J55" s="112"/>
      <c r="K55" s="112"/>
      <c r="L55" s="112"/>
      <c r="M55" s="112"/>
      <c r="N55" s="112"/>
      <c r="O55" s="112"/>
      <c r="P55" s="111"/>
      <c r="Q55" s="111"/>
      <c r="R55" s="83"/>
      <c r="S55" s="83"/>
    </row>
    <row r="56" spans="1:19" ht="18.75" customHeight="1" x14ac:dyDescent="0.25">
      <c r="A56" s="103"/>
      <c r="B56" s="104"/>
      <c r="C56" s="104"/>
      <c r="D56" s="104"/>
      <c r="E56" s="104"/>
      <c r="F56" s="104"/>
      <c r="G56" s="105"/>
      <c r="H56" s="112"/>
      <c r="I56" s="112"/>
      <c r="J56" s="112"/>
      <c r="K56" s="112"/>
      <c r="L56" s="112"/>
      <c r="M56" s="112"/>
      <c r="N56" s="112"/>
      <c r="O56" s="112"/>
      <c r="P56" s="111"/>
      <c r="Q56" s="111"/>
      <c r="R56" s="83"/>
      <c r="S56" s="83"/>
    </row>
    <row r="57" spans="1:19" ht="206.25" customHeight="1" x14ac:dyDescent="0.25">
      <c r="A57" s="91" t="s">
        <v>48</v>
      </c>
      <c r="B57" s="91" t="s">
        <v>49</v>
      </c>
      <c r="C57" s="63" t="s">
        <v>125</v>
      </c>
      <c r="D57" s="49" t="s">
        <v>14</v>
      </c>
      <c r="E57" s="91" t="s">
        <v>50</v>
      </c>
      <c r="F57" s="91"/>
      <c r="G57" s="66" t="s">
        <v>16</v>
      </c>
      <c r="H57" s="50">
        <v>80</v>
      </c>
      <c r="I57" s="86">
        <f>80-40</f>
        <v>40</v>
      </c>
      <c r="J57" s="50">
        <v>90</v>
      </c>
      <c r="K57" s="50">
        <v>95</v>
      </c>
      <c r="L57" s="50">
        <v>105</v>
      </c>
      <c r="M57" s="50">
        <v>105</v>
      </c>
      <c r="N57" s="50">
        <v>110</v>
      </c>
      <c r="O57" s="50">
        <f>SUM(H57:N57)</f>
        <v>625</v>
      </c>
      <c r="P57" s="106" t="s">
        <v>51</v>
      </c>
      <c r="Q57" s="106"/>
      <c r="R57" s="84">
        <f>H57+I57+J57+K57+L57+M57+N57</f>
        <v>625</v>
      </c>
      <c r="S57" s="84">
        <f>O57-R57</f>
        <v>0</v>
      </c>
    </row>
    <row r="58" spans="1:19" ht="326.25" customHeight="1" x14ac:dyDescent="0.25">
      <c r="A58" s="91"/>
      <c r="B58" s="91"/>
      <c r="C58" s="62" t="s">
        <v>52</v>
      </c>
      <c r="D58" s="65" t="s">
        <v>14</v>
      </c>
      <c r="E58" s="91"/>
      <c r="F58" s="91"/>
      <c r="G58" s="62" t="s">
        <v>16</v>
      </c>
      <c r="H58" s="64">
        <v>40</v>
      </c>
      <c r="I58" s="85">
        <f>50-30</f>
        <v>20</v>
      </c>
      <c r="J58" s="64">
        <v>60</v>
      </c>
      <c r="K58" s="64">
        <v>65</v>
      </c>
      <c r="L58" s="64">
        <v>70</v>
      </c>
      <c r="M58" s="64">
        <v>82</v>
      </c>
      <c r="N58" s="64">
        <v>82</v>
      </c>
      <c r="O58" s="64">
        <f>SUM(H58:N58)</f>
        <v>419</v>
      </c>
      <c r="P58" s="106"/>
      <c r="Q58" s="106"/>
      <c r="R58" s="84">
        <f>H58+I58+J58+K58+L58+M58+N58</f>
        <v>419</v>
      </c>
      <c r="S58" s="84">
        <f>O58-R58</f>
        <v>0</v>
      </c>
    </row>
    <row r="59" spans="1:19" ht="261.75" customHeight="1" x14ac:dyDescent="0.25">
      <c r="A59" s="91"/>
      <c r="B59" s="91"/>
      <c r="C59" s="62" t="s">
        <v>53</v>
      </c>
      <c r="D59" s="65" t="s">
        <v>14</v>
      </c>
      <c r="E59" s="91" t="s">
        <v>26</v>
      </c>
      <c r="F59" s="91"/>
      <c r="G59" s="62" t="s">
        <v>16</v>
      </c>
      <c r="H59" s="64">
        <v>60</v>
      </c>
      <c r="I59" s="64">
        <v>65</v>
      </c>
      <c r="J59" s="64">
        <v>70</v>
      </c>
      <c r="K59" s="64">
        <v>70</v>
      </c>
      <c r="L59" s="64">
        <v>75</v>
      </c>
      <c r="M59" s="64">
        <v>75</v>
      </c>
      <c r="N59" s="64">
        <v>80</v>
      </c>
      <c r="O59" s="64">
        <f>SUM(H59:N59)</f>
        <v>495</v>
      </c>
      <c r="P59" s="91" t="s">
        <v>120</v>
      </c>
      <c r="Q59" s="91"/>
      <c r="R59" s="84">
        <f>H59+I59+J59+K59+L59+M59+N59</f>
        <v>495</v>
      </c>
      <c r="S59" s="84">
        <f>O59-R59</f>
        <v>0</v>
      </c>
    </row>
    <row r="60" spans="1:19" ht="349.5" customHeight="1" x14ac:dyDescent="0.25">
      <c r="A60" s="91"/>
      <c r="B60" s="91"/>
      <c r="C60" s="62" t="s">
        <v>54</v>
      </c>
      <c r="D60" s="65" t="s">
        <v>14</v>
      </c>
      <c r="E60" s="91" t="s">
        <v>55</v>
      </c>
      <c r="F60" s="91"/>
      <c r="G60" s="62" t="s">
        <v>16</v>
      </c>
      <c r="H60" s="64">
        <v>55</v>
      </c>
      <c r="I60" s="64">
        <v>60</v>
      </c>
      <c r="J60" s="64">
        <v>65</v>
      </c>
      <c r="K60" s="64">
        <v>70</v>
      </c>
      <c r="L60" s="64">
        <v>75</v>
      </c>
      <c r="M60" s="64">
        <v>80</v>
      </c>
      <c r="N60" s="64">
        <v>85</v>
      </c>
      <c r="O60" s="64">
        <f>SUM(H60:N60)</f>
        <v>490</v>
      </c>
      <c r="P60" s="91"/>
      <c r="Q60" s="91"/>
      <c r="R60" s="84">
        <f>H60+I60+J60+K60+L60+M60+N60</f>
        <v>490</v>
      </c>
      <c r="S60" s="84">
        <f>O60-R60</f>
        <v>0</v>
      </c>
    </row>
    <row r="61" spans="1:19" ht="24" customHeight="1" x14ac:dyDescent="0.25">
      <c r="A61" s="111" t="s">
        <v>56</v>
      </c>
      <c r="B61" s="111"/>
      <c r="C61" s="111"/>
      <c r="D61" s="111"/>
      <c r="E61" s="111"/>
      <c r="F61" s="111"/>
      <c r="G61" s="111"/>
      <c r="H61" s="87">
        <f t="shared" ref="H61:O61" si="5">H57+H58+H59+H60</f>
        <v>235</v>
      </c>
      <c r="I61" s="87">
        <f t="shared" si="5"/>
        <v>185</v>
      </c>
      <c r="J61" s="87">
        <f t="shared" si="5"/>
        <v>285</v>
      </c>
      <c r="K61" s="87">
        <f t="shared" si="5"/>
        <v>300</v>
      </c>
      <c r="L61" s="87">
        <f t="shared" si="5"/>
        <v>325</v>
      </c>
      <c r="M61" s="87">
        <f t="shared" si="5"/>
        <v>342</v>
      </c>
      <c r="N61" s="87">
        <f t="shared" si="5"/>
        <v>357</v>
      </c>
      <c r="O61" s="87">
        <f t="shared" si="5"/>
        <v>2029</v>
      </c>
      <c r="P61" s="111"/>
      <c r="Q61" s="111"/>
      <c r="R61" s="83"/>
      <c r="S61" s="83"/>
    </row>
    <row r="62" spans="1:19" ht="111.75" customHeight="1" x14ac:dyDescent="0.25">
      <c r="A62" s="91" t="s">
        <v>57</v>
      </c>
      <c r="B62" s="91" t="s">
        <v>58</v>
      </c>
      <c r="C62" s="91" t="s">
        <v>103</v>
      </c>
      <c r="D62" s="92" t="s">
        <v>104</v>
      </c>
      <c r="E62" s="91" t="s">
        <v>199</v>
      </c>
      <c r="F62" s="91"/>
      <c r="G62" s="91" t="s">
        <v>16</v>
      </c>
      <c r="H62" s="108">
        <v>1425.2</v>
      </c>
      <c r="I62" s="108">
        <v>2070</v>
      </c>
      <c r="J62" s="107">
        <v>0</v>
      </c>
      <c r="K62" s="107">
        <v>0</v>
      </c>
      <c r="L62" s="107">
        <v>0</v>
      </c>
      <c r="M62" s="107">
        <v>0</v>
      </c>
      <c r="N62" s="107">
        <v>0</v>
      </c>
      <c r="O62" s="107">
        <f>SUM(H62:N63)</f>
        <v>3495.2</v>
      </c>
      <c r="P62" s="91" t="s">
        <v>84</v>
      </c>
      <c r="Q62" s="91"/>
      <c r="R62" s="84">
        <f>H62+I62+J62+K62+L62+M62+N62</f>
        <v>3495.2</v>
      </c>
      <c r="S62" s="84">
        <f>O62-R62</f>
        <v>0</v>
      </c>
    </row>
    <row r="63" spans="1:19" ht="87" customHeight="1" x14ac:dyDescent="0.25">
      <c r="A63" s="91"/>
      <c r="B63" s="91"/>
      <c r="C63" s="91"/>
      <c r="D63" s="92"/>
      <c r="E63" s="91"/>
      <c r="F63" s="91"/>
      <c r="G63" s="91"/>
      <c r="H63" s="108"/>
      <c r="I63" s="108"/>
      <c r="J63" s="107"/>
      <c r="K63" s="107"/>
      <c r="L63" s="107"/>
      <c r="M63" s="107"/>
      <c r="N63" s="107"/>
      <c r="O63" s="107"/>
      <c r="P63" s="91"/>
      <c r="Q63" s="91"/>
      <c r="R63" s="83"/>
      <c r="S63" s="83"/>
    </row>
    <row r="64" spans="1:19" ht="178.5" customHeight="1" x14ac:dyDescent="0.25">
      <c r="A64" s="91"/>
      <c r="B64" s="91"/>
      <c r="C64" s="91"/>
      <c r="D64" s="65" t="s">
        <v>104</v>
      </c>
      <c r="E64" s="91"/>
      <c r="F64" s="91"/>
      <c r="G64" s="62" t="s">
        <v>105</v>
      </c>
      <c r="H64" s="85">
        <v>70</v>
      </c>
      <c r="I64" s="85">
        <v>70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f>SUM(H64:N64)</f>
        <v>140</v>
      </c>
      <c r="P64" s="91"/>
      <c r="Q64" s="91"/>
      <c r="R64" s="83"/>
      <c r="S64" s="83"/>
    </row>
    <row r="65" spans="1:19" ht="339" customHeight="1" x14ac:dyDescent="0.25">
      <c r="A65" s="91"/>
      <c r="B65" s="91"/>
      <c r="C65" s="62" t="s">
        <v>59</v>
      </c>
      <c r="D65" s="65" t="s">
        <v>14</v>
      </c>
      <c r="E65" s="91" t="s">
        <v>55</v>
      </c>
      <c r="F65" s="91"/>
      <c r="G65" s="62" t="s">
        <v>16</v>
      </c>
      <c r="H65" s="85">
        <f>500-383.2</f>
        <v>116.80000000000001</v>
      </c>
      <c r="I65" s="85">
        <f>700-690</f>
        <v>10</v>
      </c>
      <c r="J65" s="64">
        <v>800</v>
      </c>
      <c r="K65" s="64">
        <v>850</v>
      </c>
      <c r="L65" s="64">
        <v>900</v>
      </c>
      <c r="M65" s="64">
        <v>900</v>
      </c>
      <c r="N65" s="64">
        <v>950</v>
      </c>
      <c r="O65" s="64">
        <f>SUM(H65:N65)</f>
        <v>4526.8</v>
      </c>
      <c r="P65" s="91" t="s">
        <v>60</v>
      </c>
      <c r="Q65" s="91"/>
      <c r="R65" s="84">
        <f>H65+I65+J65+K65+L65+M65+N65</f>
        <v>4526.8</v>
      </c>
      <c r="S65" s="84">
        <f>O65-R65</f>
        <v>0</v>
      </c>
    </row>
    <row r="66" spans="1:19" ht="18.75" customHeight="1" x14ac:dyDescent="0.25">
      <c r="A66" s="97" t="s">
        <v>61</v>
      </c>
      <c r="B66" s="98"/>
      <c r="C66" s="98"/>
      <c r="D66" s="98"/>
      <c r="E66" s="98"/>
      <c r="F66" s="98"/>
      <c r="G66" s="99"/>
      <c r="H66" s="112">
        <f>H62+H65+H64</f>
        <v>1612</v>
      </c>
      <c r="I66" s="112">
        <f t="shared" ref="I66:O66" si="6">I62+I65+I64</f>
        <v>2150</v>
      </c>
      <c r="J66" s="112">
        <f t="shared" si="6"/>
        <v>800</v>
      </c>
      <c r="K66" s="112">
        <f t="shared" si="6"/>
        <v>850</v>
      </c>
      <c r="L66" s="112">
        <f t="shared" si="6"/>
        <v>900</v>
      </c>
      <c r="M66" s="112">
        <f t="shared" si="6"/>
        <v>900</v>
      </c>
      <c r="N66" s="112">
        <f t="shared" si="6"/>
        <v>950</v>
      </c>
      <c r="O66" s="112">
        <f t="shared" si="6"/>
        <v>8162</v>
      </c>
      <c r="P66" s="111"/>
      <c r="Q66" s="111"/>
      <c r="R66" s="84">
        <f>H66+I66+J66+K66+L66+M66+N66</f>
        <v>8162</v>
      </c>
      <c r="S66" s="84">
        <f>O66-R66</f>
        <v>0</v>
      </c>
    </row>
    <row r="67" spans="1:19" ht="24" customHeight="1" x14ac:dyDescent="0.25">
      <c r="A67" s="100"/>
      <c r="B67" s="101"/>
      <c r="C67" s="101"/>
      <c r="D67" s="101"/>
      <c r="E67" s="101"/>
      <c r="F67" s="101"/>
      <c r="G67" s="102"/>
      <c r="H67" s="112"/>
      <c r="I67" s="112"/>
      <c r="J67" s="112"/>
      <c r="K67" s="112"/>
      <c r="L67" s="112"/>
      <c r="M67" s="112"/>
      <c r="N67" s="112"/>
      <c r="O67" s="112"/>
      <c r="P67" s="111"/>
      <c r="Q67" s="111"/>
      <c r="R67" s="83"/>
      <c r="S67" s="83"/>
    </row>
    <row r="68" spans="1:19" ht="18.75" customHeight="1" x14ac:dyDescent="0.25">
      <c r="A68" s="103"/>
      <c r="B68" s="104"/>
      <c r="C68" s="104"/>
      <c r="D68" s="104"/>
      <c r="E68" s="104"/>
      <c r="F68" s="104"/>
      <c r="G68" s="105"/>
      <c r="H68" s="112"/>
      <c r="I68" s="112"/>
      <c r="J68" s="112"/>
      <c r="K68" s="112"/>
      <c r="L68" s="112"/>
      <c r="M68" s="112"/>
      <c r="N68" s="112"/>
      <c r="O68" s="112"/>
      <c r="P68" s="111"/>
      <c r="Q68" s="111"/>
      <c r="R68" s="83"/>
      <c r="S68" s="83"/>
    </row>
    <row r="69" spans="1:19" ht="23.25" x14ac:dyDescent="0.25">
      <c r="A69" s="117" t="s">
        <v>62</v>
      </c>
      <c r="B69" s="117"/>
      <c r="C69" s="117"/>
      <c r="D69" s="117"/>
      <c r="E69" s="117"/>
      <c r="F69" s="117"/>
      <c r="G69" s="117"/>
      <c r="H69" s="87">
        <f t="shared" ref="H69:O69" si="7">H15+H22+H42+H54+H61+H66</f>
        <v>3227</v>
      </c>
      <c r="I69" s="87">
        <f t="shared" si="7"/>
        <v>3120</v>
      </c>
      <c r="J69" s="87">
        <f t="shared" si="7"/>
        <v>3205</v>
      </c>
      <c r="K69" s="87">
        <f t="shared" si="7"/>
        <v>3291</v>
      </c>
      <c r="L69" s="87">
        <f t="shared" si="7"/>
        <v>3522</v>
      </c>
      <c r="M69" s="87">
        <f t="shared" si="7"/>
        <v>3575</v>
      </c>
      <c r="N69" s="87">
        <f t="shared" si="7"/>
        <v>3672</v>
      </c>
      <c r="O69" s="87">
        <f t="shared" si="7"/>
        <v>23612</v>
      </c>
      <c r="P69" s="111"/>
      <c r="Q69" s="111"/>
      <c r="R69" s="84">
        <f>H69+I69+J69+K69+L69+M69+N69</f>
        <v>23612</v>
      </c>
      <c r="S69" s="84">
        <f>O69-R69</f>
        <v>0</v>
      </c>
    </row>
    <row r="70" spans="1:19" ht="23.25" x14ac:dyDescent="0.25">
      <c r="A70" s="91" t="s">
        <v>106</v>
      </c>
      <c r="B70" s="91"/>
      <c r="C70" s="91"/>
      <c r="D70" s="91"/>
      <c r="E70" s="91"/>
      <c r="F70" s="91"/>
      <c r="G70" s="91"/>
      <c r="H70" s="42"/>
      <c r="I70" s="42"/>
      <c r="J70" s="42"/>
      <c r="K70" s="42"/>
      <c r="L70" s="42"/>
      <c r="M70" s="42"/>
      <c r="N70" s="42"/>
      <c r="O70" s="42"/>
      <c r="P70" s="91"/>
      <c r="Q70" s="91"/>
      <c r="R70" s="83"/>
      <c r="S70" s="83"/>
    </row>
    <row r="71" spans="1:19" ht="23.25" x14ac:dyDescent="0.25">
      <c r="A71" s="91" t="s">
        <v>107</v>
      </c>
      <c r="B71" s="91"/>
      <c r="C71" s="91"/>
      <c r="D71" s="91"/>
      <c r="E71" s="91"/>
      <c r="F71" s="91"/>
      <c r="G71" s="91"/>
      <c r="H71" s="64">
        <f>H69-H72</f>
        <v>3157</v>
      </c>
      <c r="I71" s="64">
        <f t="shared" ref="I71:O71" si="8">I69-I72</f>
        <v>3050</v>
      </c>
      <c r="J71" s="64">
        <f t="shared" si="8"/>
        <v>3205</v>
      </c>
      <c r="K71" s="64">
        <f t="shared" si="8"/>
        <v>3291</v>
      </c>
      <c r="L71" s="64">
        <f t="shared" si="8"/>
        <v>3522</v>
      </c>
      <c r="M71" s="64">
        <f t="shared" si="8"/>
        <v>3575</v>
      </c>
      <c r="N71" s="64">
        <f t="shared" si="8"/>
        <v>3672</v>
      </c>
      <c r="O71" s="64">
        <f t="shared" si="8"/>
        <v>23472</v>
      </c>
      <c r="P71" s="91"/>
      <c r="Q71" s="91"/>
      <c r="R71" s="83"/>
      <c r="S71" s="83"/>
    </row>
    <row r="72" spans="1:19" ht="23.25" x14ac:dyDescent="0.25">
      <c r="A72" s="91" t="s">
        <v>108</v>
      </c>
      <c r="B72" s="91"/>
      <c r="C72" s="91"/>
      <c r="D72" s="91"/>
      <c r="E72" s="91"/>
      <c r="F72" s="91"/>
      <c r="G72" s="91"/>
      <c r="H72" s="64">
        <f>H64</f>
        <v>70</v>
      </c>
      <c r="I72" s="64">
        <f t="shared" ref="I72:O72" si="9">I64</f>
        <v>70</v>
      </c>
      <c r="J72" s="64">
        <f t="shared" si="9"/>
        <v>0</v>
      </c>
      <c r="K72" s="64">
        <f t="shared" si="9"/>
        <v>0</v>
      </c>
      <c r="L72" s="64">
        <f t="shared" si="9"/>
        <v>0</v>
      </c>
      <c r="M72" s="64">
        <f t="shared" si="9"/>
        <v>0</v>
      </c>
      <c r="N72" s="64">
        <f t="shared" si="9"/>
        <v>0</v>
      </c>
      <c r="O72" s="64">
        <f t="shared" si="9"/>
        <v>140</v>
      </c>
      <c r="P72" s="91"/>
      <c r="Q72" s="91"/>
      <c r="R72" s="83"/>
      <c r="S72" s="83"/>
    </row>
    <row r="73" spans="1:19" ht="41.25" customHeight="1" x14ac:dyDescent="0.25">
      <c r="A73" s="91" t="s">
        <v>81</v>
      </c>
      <c r="B73" s="91"/>
      <c r="C73" s="91"/>
      <c r="D73" s="91"/>
      <c r="E73" s="91"/>
      <c r="F73" s="91"/>
      <c r="G73" s="91"/>
      <c r="H73" s="120" t="s">
        <v>18</v>
      </c>
      <c r="I73" s="120"/>
      <c r="J73" s="120"/>
      <c r="K73" s="120"/>
      <c r="L73" s="120"/>
      <c r="M73" s="120"/>
      <c r="N73" s="120"/>
      <c r="O73" s="120"/>
      <c r="P73" s="91"/>
      <c r="Q73" s="91"/>
      <c r="R73" s="83"/>
      <c r="S73" s="83"/>
    </row>
    <row r="74" spans="1:19" s="67" customFormat="1" ht="11.25" customHeight="1" x14ac:dyDescent="0.3">
      <c r="A74" s="29"/>
      <c r="B74" s="29"/>
      <c r="C74" s="29"/>
      <c r="D74" s="29"/>
      <c r="E74" s="29"/>
      <c r="F74" s="29"/>
      <c r="G74" s="29"/>
      <c r="H74" s="61"/>
      <c r="I74" s="61"/>
      <c r="J74" s="61"/>
      <c r="K74" s="61"/>
      <c r="L74" s="61"/>
      <c r="M74" s="61"/>
      <c r="N74" s="61"/>
      <c r="O74" s="61"/>
      <c r="P74" s="29"/>
      <c r="Q74" s="29"/>
    </row>
    <row r="75" spans="1:19" s="67" customFormat="1" ht="18.75" customHeight="1" x14ac:dyDescent="0.3">
      <c r="A75" s="118" t="s">
        <v>101</v>
      </c>
      <c r="B75" s="118"/>
      <c r="C75" s="118"/>
      <c r="D75" s="118"/>
      <c r="E75" s="118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</row>
    <row r="76" spans="1:19" s="67" customFormat="1" ht="18.75" customHeight="1" x14ac:dyDescent="0.3">
      <c r="A76" s="118" t="s">
        <v>63</v>
      </c>
      <c r="B76" s="118"/>
      <c r="C76" s="118"/>
      <c r="D76" s="118"/>
      <c r="E76" s="118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</row>
    <row r="77" spans="1:19" s="67" customFormat="1" ht="18.75" customHeight="1" x14ac:dyDescent="0.3">
      <c r="A77" s="118" t="s">
        <v>64</v>
      </c>
      <c r="B77" s="118"/>
      <c r="C77" s="118"/>
      <c r="D77" s="118"/>
      <c r="E77" s="118"/>
      <c r="F77" s="119" t="s">
        <v>102</v>
      </c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</row>
    <row r="78" spans="1:19" x14ac:dyDescent="0.25">
      <c r="A78" s="125"/>
      <c r="B78" s="125"/>
      <c r="C78" s="125"/>
      <c r="D78" s="125"/>
      <c r="E78" s="125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</row>
    <row r="79" spans="1:19" s="22" customFormat="1" ht="51" customHeight="1" x14ac:dyDescent="0.35">
      <c r="A79" s="20"/>
      <c r="B79" s="20"/>
      <c r="C79" s="20"/>
      <c r="D79" s="20" t="s">
        <v>96</v>
      </c>
      <c r="E79" s="20"/>
      <c r="F79" s="20"/>
      <c r="G79" s="20"/>
      <c r="H79" s="23">
        <f t="shared" ref="H79:O79" si="10">H8+H12+H17+H19+H21+H25+H27+H29+H31+H34+H33+H39+H41+H40+H46+H50+H52+H57+H58+H59+H60+H62+H65+H64</f>
        <v>3227</v>
      </c>
      <c r="I79" s="23">
        <f t="shared" si="10"/>
        <v>3120</v>
      </c>
      <c r="J79" s="23">
        <f t="shared" si="10"/>
        <v>3205</v>
      </c>
      <c r="K79" s="23">
        <f t="shared" si="10"/>
        <v>3291</v>
      </c>
      <c r="L79" s="23">
        <f t="shared" si="10"/>
        <v>3522</v>
      </c>
      <c r="M79" s="23">
        <f t="shared" si="10"/>
        <v>3575</v>
      </c>
      <c r="N79" s="23">
        <f t="shared" si="10"/>
        <v>3672</v>
      </c>
      <c r="O79" s="23">
        <f t="shared" si="10"/>
        <v>23612</v>
      </c>
      <c r="P79" s="21"/>
      <c r="Q79" s="21"/>
    </row>
    <row r="80" spans="1:19" ht="15.75" x14ac:dyDescent="0.25">
      <c r="A80" s="8"/>
      <c r="B80" s="9"/>
      <c r="C80" s="9"/>
      <c r="D80" s="9" t="s">
        <v>97</v>
      </c>
      <c r="E80" s="9"/>
      <c r="F80" s="9"/>
      <c r="G80" s="9"/>
      <c r="H80" s="24">
        <f t="shared" ref="H80:O80" si="11">H69-H79</f>
        <v>0</v>
      </c>
      <c r="I80" s="24">
        <f t="shared" si="11"/>
        <v>0</v>
      </c>
      <c r="J80" s="24">
        <f t="shared" si="11"/>
        <v>0</v>
      </c>
      <c r="K80" s="24">
        <f t="shared" si="11"/>
        <v>0</v>
      </c>
      <c r="L80" s="24">
        <f t="shared" si="11"/>
        <v>0</v>
      </c>
      <c r="M80" s="24">
        <f t="shared" si="11"/>
        <v>0</v>
      </c>
      <c r="N80" s="24">
        <f t="shared" si="11"/>
        <v>0</v>
      </c>
      <c r="O80" s="24">
        <f t="shared" si="11"/>
        <v>0</v>
      </c>
    </row>
    <row r="81" spans="1:1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5" ht="15.75" x14ac:dyDescent="0.25">
      <c r="A82" s="10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5" ht="15.75" x14ac:dyDescent="0.25">
      <c r="A83" s="8"/>
      <c r="B83" s="9"/>
      <c r="C83" s="9"/>
      <c r="D83" s="9" t="s">
        <v>100</v>
      </c>
      <c r="E83" s="9"/>
      <c r="F83" s="9"/>
      <c r="G83" s="9"/>
      <c r="H83" s="9">
        <v>3227</v>
      </c>
      <c r="I83" s="9">
        <v>3120</v>
      </c>
      <c r="J83" s="9">
        <v>3205</v>
      </c>
      <c r="K83" s="25">
        <v>3291</v>
      </c>
      <c r="L83" s="25">
        <v>3522</v>
      </c>
      <c r="M83" s="25">
        <v>3575</v>
      </c>
      <c r="N83" s="25">
        <v>3672</v>
      </c>
      <c r="O83" s="25">
        <v>23612</v>
      </c>
    </row>
    <row r="84" spans="1:15" ht="15.75" x14ac:dyDescent="0.25">
      <c r="A84" s="11"/>
      <c r="B84" s="9"/>
      <c r="C84" s="9"/>
      <c r="D84" s="25" t="s">
        <v>97</v>
      </c>
      <c r="E84" s="9"/>
      <c r="F84" s="9"/>
      <c r="G84" s="9"/>
      <c r="H84" s="26">
        <f t="shared" ref="H84:O84" si="12">H83-H69</f>
        <v>0</v>
      </c>
      <c r="I84" s="26">
        <f t="shared" si="12"/>
        <v>0</v>
      </c>
      <c r="J84" s="26">
        <f t="shared" si="12"/>
        <v>0</v>
      </c>
      <c r="K84" s="26">
        <f t="shared" si="12"/>
        <v>0</v>
      </c>
      <c r="L84" s="26">
        <f t="shared" si="12"/>
        <v>0</v>
      </c>
      <c r="M84" s="26">
        <f t="shared" si="12"/>
        <v>0</v>
      </c>
      <c r="N84" s="26">
        <f t="shared" si="12"/>
        <v>0</v>
      </c>
      <c r="O84" s="26">
        <f t="shared" si="12"/>
        <v>0</v>
      </c>
    </row>
    <row r="85" spans="1:15" ht="15.75" x14ac:dyDescent="0.25">
      <c r="A85" s="1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5" ht="18.75" x14ac:dyDescent="0.25">
      <c r="A86" s="12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5" ht="18.75" x14ac:dyDescent="0.25">
      <c r="A87" s="1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5" ht="18.75" x14ac:dyDescent="0.25">
      <c r="A88" s="13"/>
      <c r="B88" s="9"/>
      <c r="C88" s="9"/>
      <c r="D88" s="9" t="s">
        <v>109</v>
      </c>
      <c r="E88" s="9"/>
      <c r="F88" s="9"/>
      <c r="G88" s="9"/>
      <c r="H88" s="24">
        <f t="shared" ref="H88:O88" si="13">H8+H12+H17+H19+H21+H25+H27+H29+H31+H33+H34+H39+H40+H41+H46+H50+H52+H57+H58+H59+H60+H62+H65</f>
        <v>3157</v>
      </c>
      <c r="I88" s="24">
        <f t="shared" si="13"/>
        <v>3050</v>
      </c>
      <c r="J88" s="24">
        <f t="shared" si="13"/>
        <v>3205</v>
      </c>
      <c r="K88" s="24">
        <f t="shared" si="13"/>
        <v>3291</v>
      </c>
      <c r="L88" s="24">
        <f t="shared" si="13"/>
        <v>3522</v>
      </c>
      <c r="M88" s="24">
        <f t="shared" si="13"/>
        <v>3575</v>
      </c>
      <c r="N88" s="24">
        <f t="shared" si="13"/>
        <v>3672</v>
      </c>
      <c r="O88" s="24">
        <f t="shared" si="13"/>
        <v>23472</v>
      </c>
    </row>
    <row r="89" spans="1:15" ht="27.75" customHeight="1" x14ac:dyDescent="0.25">
      <c r="A89" s="7"/>
      <c r="B89" s="127"/>
      <c r="C89" s="15"/>
      <c r="D89" s="121" t="s">
        <v>110</v>
      </c>
      <c r="E89" s="121"/>
      <c r="F89" s="121"/>
      <c r="G89" s="15"/>
      <c r="H89" s="30">
        <f>H64</f>
        <v>70</v>
      </c>
      <c r="I89" s="30">
        <f t="shared" ref="I89:O89" si="14">I64</f>
        <v>70</v>
      </c>
      <c r="J89" s="30">
        <f t="shared" si="14"/>
        <v>0</v>
      </c>
      <c r="K89" s="30">
        <f t="shared" si="14"/>
        <v>0</v>
      </c>
      <c r="L89" s="30">
        <f t="shared" si="14"/>
        <v>0</v>
      </c>
      <c r="M89" s="30">
        <f t="shared" si="14"/>
        <v>0</v>
      </c>
      <c r="N89" s="30">
        <f t="shared" si="14"/>
        <v>0</v>
      </c>
      <c r="O89" s="30">
        <f t="shared" si="14"/>
        <v>140</v>
      </c>
    </row>
    <row r="90" spans="1:15" ht="15.75" x14ac:dyDescent="0.25">
      <c r="A90" s="7"/>
      <c r="B90" s="127"/>
      <c r="C90" s="128" t="s">
        <v>97</v>
      </c>
      <c r="D90" s="128"/>
      <c r="E90" s="128"/>
      <c r="F90" s="128"/>
      <c r="G90" s="30"/>
      <c r="H90" s="30">
        <f>H71-H88</f>
        <v>0</v>
      </c>
      <c r="I90" s="30">
        <f t="shared" ref="I90:O90" si="15">I71-I88</f>
        <v>0</v>
      </c>
      <c r="J90" s="30">
        <f t="shared" si="15"/>
        <v>0</v>
      </c>
      <c r="K90" s="30">
        <f t="shared" si="15"/>
        <v>0</v>
      </c>
      <c r="L90" s="30">
        <f t="shared" si="15"/>
        <v>0</v>
      </c>
      <c r="M90" s="30">
        <f t="shared" si="15"/>
        <v>0</v>
      </c>
      <c r="N90" s="30">
        <f t="shared" si="15"/>
        <v>0</v>
      </c>
      <c r="O90" s="30">
        <f t="shared" si="15"/>
        <v>0</v>
      </c>
    </row>
    <row r="91" spans="1:15" ht="15.75" x14ac:dyDescent="0.25">
      <c r="A91" s="7"/>
      <c r="B91" s="127"/>
      <c r="C91" s="14"/>
      <c r="D91" s="14"/>
      <c r="E91" s="121"/>
      <c r="F91" s="121"/>
      <c r="G91" s="14"/>
      <c r="H91" s="14"/>
      <c r="I91" s="14"/>
      <c r="J91" s="14"/>
      <c r="K91" s="15"/>
      <c r="L91" s="9"/>
      <c r="M91" s="9"/>
      <c r="N91" s="9"/>
    </row>
    <row r="92" spans="1:15" ht="15.75" x14ac:dyDescent="0.25">
      <c r="A92" s="7"/>
      <c r="B92" s="14"/>
      <c r="C92" s="14"/>
      <c r="D92" s="14"/>
      <c r="E92" s="121"/>
      <c r="F92" s="121"/>
      <c r="G92" s="14"/>
      <c r="H92" s="14"/>
      <c r="I92" s="14"/>
      <c r="J92" s="14"/>
      <c r="K92" s="14"/>
      <c r="L92" s="9"/>
      <c r="M92" s="9"/>
      <c r="N92" s="9"/>
    </row>
    <row r="93" spans="1:15" ht="15.75" x14ac:dyDescent="0.25">
      <c r="A93" s="7"/>
      <c r="B93" s="15"/>
      <c r="C93" s="16"/>
      <c r="D93" s="16"/>
      <c r="E93" s="122"/>
      <c r="F93" s="122"/>
      <c r="G93" s="16"/>
      <c r="H93" s="16"/>
      <c r="I93" s="16"/>
      <c r="J93" s="16"/>
      <c r="K93" s="16"/>
      <c r="L93" s="9"/>
      <c r="M93" s="9"/>
      <c r="N93" s="9"/>
    </row>
    <row r="94" spans="1:15" ht="15.75" x14ac:dyDescent="0.25">
      <c r="A94" s="7"/>
      <c r="B94" s="15"/>
      <c r="C94" s="16"/>
      <c r="D94" s="16"/>
      <c r="E94" s="122"/>
      <c r="F94" s="122"/>
      <c r="G94" s="16"/>
      <c r="H94" s="16"/>
      <c r="I94" s="16"/>
      <c r="J94" s="16"/>
      <c r="K94" s="16"/>
      <c r="L94" s="9"/>
      <c r="M94" s="9"/>
      <c r="N94" s="9"/>
    </row>
    <row r="95" spans="1:15" ht="15.75" x14ac:dyDescent="0.25">
      <c r="A95" s="7"/>
      <c r="B95" s="15"/>
      <c r="C95" s="14"/>
      <c r="D95" s="14"/>
      <c r="E95" s="121"/>
      <c r="F95" s="121"/>
      <c r="G95" s="14"/>
      <c r="H95" s="14"/>
      <c r="I95" s="14"/>
      <c r="J95" s="14"/>
      <c r="K95" s="14"/>
      <c r="L95" s="9"/>
      <c r="M95" s="9"/>
      <c r="N95" s="9"/>
    </row>
    <row r="96" spans="1:15" ht="15.75" x14ac:dyDescent="0.25">
      <c r="A96" s="7"/>
      <c r="B96" s="15"/>
      <c r="C96" s="121"/>
      <c r="D96" s="121"/>
      <c r="E96" s="121"/>
      <c r="F96" s="121"/>
      <c r="G96" s="121"/>
      <c r="H96" s="121"/>
      <c r="I96" s="121"/>
      <c r="J96" s="121"/>
      <c r="K96" s="17"/>
      <c r="L96" s="9"/>
      <c r="M96" s="9"/>
      <c r="N96" s="9"/>
    </row>
    <row r="97" spans="1:14" ht="18.75" x14ac:dyDescent="0.25">
      <c r="A97" s="123"/>
      <c r="B97" s="123"/>
      <c r="C97" s="123"/>
      <c r="D97" s="123"/>
      <c r="E97" s="123"/>
      <c r="F97" s="124"/>
      <c r="G97" s="124"/>
      <c r="H97" s="124"/>
      <c r="I97" s="124"/>
      <c r="J97" s="124"/>
      <c r="K97" s="124"/>
      <c r="L97" s="9"/>
      <c r="M97" s="9"/>
      <c r="N97" s="9"/>
    </row>
    <row r="98" spans="1:14" ht="18.75" x14ac:dyDescent="0.25">
      <c r="A98" s="123"/>
      <c r="B98" s="123"/>
      <c r="C98" s="123"/>
      <c r="D98" s="123"/>
      <c r="E98" s="123"/>
      <c r="F98" s="124"/>
      <c r="G98" s="124"/>
      <c r="H98" s="124"/>
      <c r="I98" s="124"/>
      <c r="J98" s="124"/>
      <c r="K98" s="124"/>
      <c r="L98" s="9"/>
      <c r="M98" s="9"/>
      <c r="N98" s="9"/>
    </row>
    <row r="99" spans="1:14" ht="18.75" customHeight="1" x14ac:dyDescent="0.25">
      <c r="A99" s="123"/>
      <c r="B99" s="123"/>
      <c r="C99" s="123"/>
      <c r="D99" s="123"/>
      <c r="E99" s="123"/>
      <c r="F99" s="124"/>
      <c r="G99" s="124"/>
      <c r="H99" s="124"/>
      <c r="I99" s="124"/>
      <c r="J99" s="124"/>
      <c r="K99" s="124"/>
      <c r="L99" s="9"/>
      <c r="M99" s="9"/>
      <c r="N99" s="9"/>
    </row>
    <row r="100" spans="1:14" ht="18.75" customHeight="1" x14ac:dyDescent="0.25">
      <c r="A100" s="123"/>
      <c r="B100" s="123"/>
      <c r="C100" s="123"/>
      <c r="D100" s="123"/>
      <c r="E100" s="123"/>
      <c r="F100" s="124"/>
      <c r="G100" s="124"/>
      <c r="H100" s="124"/>
      <c r="I100" s="124"/>
      <c r="J100" s="124"/>
      <c r="K100" s="124"/>
      <c r="L100" s="9"/>
      <c r="M100" s="9"/>
      <c r="N100" s="9"/>
    </row>
    <row r="101" spans="1:14" ht="18.75" customHeight="1" x14ac:dyDescent="0.25">
      <c r="A101" s="123"/>
      <c r="B101" s="123"/>
      <c r="C101" s="123"/>
      <c r="D101" s="123"/>
      <c r="E101" s="123"/>
      <c r="F101" s="131"/>
      <c r="G101" s="131"/>
      <c r="H101" s="131"/>
      <c r="I101" s="131"/>
      <c r="J101" s="131"/>
      <c r="K101" s="131"/>
      <c r="L101" s="9"/>
      <c r="M101" s="9"/>
      <c r="N101" s="9"/>
    </row>
    <row r="102" spans="1:14" ht="18.75" x14ac:dyDescent="0.25">
      <c r="A102" s="123"/>
      <c r="B102" s="123"/>
      <c r="C102" s="123"/>
      <c r="D102" s="123"/>
      <c r="E102" s="123"/>
      <c r="F102" s="124"/>
      <c r="G102" s="124"/>
      <c r="H102" s="124"/>
      <c r="I102" s="124"/>
      <c r="J102" s="124"/>
      <c r="K102" s="124"/>
      <c r="L102" s="9"/>
      <c r="M102" s="9"/>
      <c r="N102" s="9"/>
    </row>
    <row r="103" spans="1:14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9"/>
      <c r="M103" s="9"/>
      <c r="N103" s="9"/>
    </row>
    <row r="104" spans="1:14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ht="18.75" x14ac:dyDescent="0.25">
      <c r="A105" s="1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1:14" ht="15.75" x14ac:dyDescent="0.2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15.75" x14ac:dyDescent="0.25">
      <c r="A107" s="1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 ht="15.75" x14ac:dyDescent="0.25">
      <c r="A108" s="1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 ht="18.75" x14ac:dyDescent="0.25">
      <c r="A109" s="12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1:14" ht="18.75" x14ac:dyDescent="0.25">
      <c r="A110" s="1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 ht="15.75" x14ac:dyDescent="0.25">
      <c r="A111" s="1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 ht="30.75" customHeight="1" x14ac:dyDescent="0.25">
      <c r="A112" s="7"/>
      <c r="B112" s="129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30"/>
      <c r="N112" s="130"/>
    </row>
    <row r="113" spans="1:14" ht="15.75" x14ac:dyDescent="0.25">
      <c r="A113" s="7"/>
      <c r="B113" s="129"/>
      <c r="C113" s="122"/>
      <c r="D113" s="122"/>
      <c r="E113" s="122"/>
      <c r="F113" s="16"/>
      <c r="G113" s="16"/>
      <c r="H113" s="16"/>
      <c r="I113" s="16"/>
      <c r="J113" s="16"/>
      <c r="K113" s="16"/>
      <c r="L113" s="16"/>
      <c r="M113" s="130"/>
      <c r="N113" s="130"/>
    </row>
    <row r="114" spans="1:14" ht="31.5" customHeight="1" x14ac:dyDescent="0.25">
      <c r="A114" s="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30"/>
      <c r="N114" s="130"/>
    </row>
    <row r="115" spans="1:14" ht="15.75" x14ac:dyDescent="0.25">
      <c r="A115" s="7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0"/>
      <c r="N115" s="130"/>
    </row>
    <row r="116" spans="1:14" ht="15.75" x14ac:dyDescent="0.25">
      <c r="A116" s="7"/>
      <c r="B116" s="15"/>
      <c r="C116" s="121"/>
      <c r="D116" s="121"/>
      <c r="E116" s="121"/>
      <c r="F116" s="14"/>
      <c r="G116" s="14"/>
      <c r="H116" s="14"/>
      <c r="I116" s="14"/>
      <c r="J116" s="14"/>
      <c r="K116" s="14"/>
      <c r="L116" s="14"/>
      <c r="M116" s="130"/>
      <c r="N116" s="130"/>
    </row>
    <row r="117" spans="1:14" ht="15.75" x14ac:dyDescent="0.25">
      <c r="A117" s="7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0"/>
      <c r="N117" s="130"/>
    </row>
    <row r="118" spans="1:14" ht="15.75" x14ac:dyDescent="0.25">
      <c r="A118" s="7"/>
      <c r="B118" s="15"/>
      <c r="C118" s="121"/>
      <c r="D118" s="121"/>
      <c r="E118" s="121"/>
      <c r="F118" s="14"/>
      <c r="G118" s="14"/>
      <c r="H118" s="14"/>
      <c r="I118" s="14"/>
      <c r="J118" s="14"/>
      <c r="K118" s="14"/>
      <c r="L118" s="14"/>
      <c r="M118" s="130"/>
      <c r="N118" s="130"/>
    </row>
    <row r="119" spans="1:14" ht="15.75" x14ac:dyDescent="0.25">
      <c r="A119" s="7"/>
      <c r="B119" s="15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30"/>
      <c r="N119" s="130"/>
    </row>
    <row r="120" spans="1:14" ht="15.75" x14ac:dyDescent="0.25">
      <c r="A120" s="7"/>
      <c r="B120" s="15"/>
      <c r="C120" s="121"/>
      <c r="D120" s="121"/>
      <c r="E120" s="121"/>
      <c r="F120" s="14"/>
      <c r="G120" s="14"/>
      <c r="H120" s="14"/>
      <c r="I120" s="14"/>
      <c r="J120" s="14"/>
      <c r="K120" s="14"/>
      <c r="L120" s="14"/>
      <c r="M120" s="130"/>
      <c r="N120" s="130"/>
    </row>
    <row r="121" spans="1:14" ht="15.75" x14ac:dyDescent="0.25">
      <c r="A121" s="7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0"/>
      <c r="N121" s="130"/>
    </row>
    <row r="122" spans="1:14" ht="15.75" x14ac:dyDescent="0.25">
      <c r="A122" s="7"/>
      <c r="B122" s="15"/>
      <c r="C122" s="121"/>
      <c r="D122" s="121"/>
      <c r="E122" s="121"/>
      <c r="F122" s="14"/>
      <c r="G122" s="14"/>
      <c r="H122" s="14"/>
      <c r="I122" s="14"/>
      <c r="J122" s="14"/>
      <c r="K122" s="14"/>
      <c r="L122" s="14"/>
      <c r="M122" s="130"/>
      <c r="N122" s="130"/>
    </row>
    <row r="123" spans="1:14" ht="15.75" x14ac:dyDescent="0.25">
      <c r="A123" s="7"/>
      <c r="B123" s="15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30"/>
      <c r="N123" s="130"/>
    </row>
    <row r="124" spans="1:14" ht="15.75" x14ac:dyDescent="0.25">
      <c r="A124" s="7"/>
      <c r="B124" s="15"/>
      <c r="C124" s="121"/>
      <c r="D124" s="121"/>
      <c r="E124" s="121"/>
      <c r="F124" s="14"/>
      <c r="G124" s="14"/>
      <c r="H124" s="14"/>
      <c r="I124" s="14"/>
      <c r="J124" s="14"/>
      <c r="K124" s="14"/>
      <c r="L124" s="14"/>
      <c r="M124" s="130"/>
      <c r="N124" s="130"/>
    </row>
    <row r="125" spans="1:14" ht="15.75" x14ac:dyDescent="0.25">
      <c r="A125" s="7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30"/>
      <c r="N125" s="130"/>
    </row>
    <row r="126" spans="1:14" ht="15.75" x14ac:dyDescent="0.25">
      <c r="A126" s="7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0"/>
      <c r="N126" s="130"/>
    </row>
    <row r="127" spans="1:14" ht="15.75" x14ac:dyDescent="0.25">
      <c r="A127" s="7"/>
      <c r="B127" s="15"/>
      <c r="C127" s="121"/>
      <c r="D127" s="121"/>
      <c r="E127" s="121"/>
      <c r="F127" s="14"/>
      <c r="G127" s="14"/>
      <c r="H127" s="14"/>
      <c r="I127" s="14"/>
      <c r="J127" s="14"/>
      <c r="K127" s="14"/>
      <c r="L127" s="14"/>
      <c r="M127" s="130"/>
      <c r="N127" s="130"/>
    </row>
    <row r="128" spans="1:14" ht="15.75" x14ac:dyDescent="0.25">
      <c r="A128" s="7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30"/>
      <c r="N128" s="130"/>
    </row>
    <row r="129" spans="1:14" ht="15.75" x14ac:dyDescent="0.25">
      <c r="A129" s="130"/>
      <c r="B129" s="15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30"/>
      <c r="N129" s="130"/>
    </row>
    <row r="130" spans="1:14" ht="15.75" x14ac:dyDescent="0.25">
      <c r="A130" s="130"/>
      <c r="B130" s="15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30"/>
      <c r="N130" s="130"/>
    </row>
    <row r="131" spans="1:14" ht="15.75" x14ac:dyDescent="0.25">
      <c r="A131" s="7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0"/>
      <c r="N131" s="130"/>
    </row>
    <row r="132" spans="1:14" ht="15.75" x14ac:dyDescent="0.25">
      <c r="A132" s="7"/>
      <c r="B132" s="15"/>
      <c r="C132" s="121"/>
      <c r="D132" s="121"/>
      <c r="E132" s="121"/>
      <c r="F132" s="14"/>
      <c r="G132" s="14"/>
      <c r="H132" s="14"/>
      <c r="I132" s="14"/>
      <c r="J132" s="14"/>
      <c r="K132" s="14"/>
      <c r="L132" s="14"/>
      <c r="M132" s="130"/>
      <c r="N132" s="130"/>
    </row>
    <row r="133" spans="1:14" ht="31.5" customHeight="1" x14ac:dyDescent="0.25">
      <c r="A133" s="7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30"/>
      <c r="N133" s="130"/>
    </row>
    <row r="134" spans="1:14" ht="15.75" x14ac:dyDescent="0.25">
      <c r="A134" s="7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0"/>
      <c r="N134" s="130"/>
    </row>
    <row r="135" spans="1:14" ht="15.75" x14ac:dyDescent="0.25">
      <c r="A135" s="7"/>
      <c r="B135" s="15"/>
      <c r="C135" s="121"/>
      <c r="D135" s="121"/>
      <c r="E135" s="121"/>
      <c r="F135" s="14"/>
      <c r="G135" s="14"/>
      <c r="H135" s="14"/>
      <c r="I135" s="14"/>
      <c r="J135" s="14"/>
      <c r="K135" s="14"/>
      <c r="L135" s="14"/>
      <c r="M135" s="130"/>
      <c r="N135" s="130"/>
    </row>
    <row r="136" spans="1:14" ht="15.75" x14ac:dyDescent="0.25">
      <c r="A136" s="7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0"/>
      <c r="N136" s="130"/>
    </row>
    <row r="137" spans="1:14" ht="173.25" customHeight="1" x14ac:dyDescent="0.25">
      <c r="A137" s="7"/>
      <c r="B137" s="127"/>
      <c r="C137" s="127"/>
      <c r="D137" s="121"/>
      <c r="E137" s="121"/>
      <c r="F137" s="14"/>
      <c r="G137" s="14"/>
      <c r="H137" s="14"/>
      <c r="I137" s="14"/>
      <c r="J137" s="14"/>
      <c r="K137" s="14"/>
      <c r="L137" s="14"/>
      <c r="M137" s="130"/>
      <c r="N137" s="130"/>
    </row>
    <row r="138" spans="1:14" ht="204.75" customHeight="1" x14ac:dyDescent="0.25">
      <c r="A138" s="7"/>
      <c r="B138" s="127"/>
      <c r="C138" s="127"/>
      <c r="D138" s="121"/>
      <c r="E138" s="121"/>
      <c r="F138" s="14"/>
      <c r="G138" s="14"/>
      <c r="H138" s="14"/>
      <c r="I138" s="14"/>
      <c r="J138" s="14"/>
      <c r="K138" s="14"/>
      <c r="L138" s="14"/>
      <c r="M138" s="130"/>
      <c r="N138" s="130"/>
    </row>
    <row r="139" spans="1:14" ht="189" customHeight="1" x14ac:dyDescent="0.25">
      <c r="A139" s="7"/>
      <c r="B139" s="127"/>
      <c r="C139" s="127"/>
      <c r="D139" s="121"/>
      <c r="E139" s="121"/>
      <c r="F139" s="14"/>
      <c r="G139" s="14"/>
      <c r="H139" s="14"/>
      <c r="I139" s="14"/>
      <c r="J139" s="14"/>
      <c r="K139" s="14"/>
      <c r="L139" s="14"/>
      <c r="M139" s="130"/>
      <c r="N139" s="130"/>
    </row>
    <row r="140" spans="1:14" ht="157.5" customHeight="1" x14ac:dyDescent="0.25">
      <c r="A140" s="7"/>
      <c r="B140" s="127"/>
      <c r="C140" s="127"/>
      <c r="D140" s="121"/>
      <c r="E140" s="121"/>
      <c r="F140" s="14"/>
      <c r="G140" s="14"/>
      <c r="H140" s="14"/>
      <c r="I140" s="14"/>
      <c r="J140" s="14"/>
      <c r="K140" s="14"/>
      <c r="L140" s="14"/>
      <c r="M140" s="130"/>
      <c r="N140" s="130"/>
    </row>
    <row r="141" spans="1:14" ht="126" customHeight="1" x14ac:dyDescent="0.25">
      <c r="A141" s="7"/>
      <c r="B141" s="127"/>
      <c r="C141" s="127"/>
      <c r="D141" s="121"/>
      <c r="E141" s="121"/>
      <c r="F141" s="14"/>
      <c r="G141" s="14"/>
      <c r="H141" s="14"/>
      <c r="I141" s="14"/>
      <c r="J141" s="14"/>
      <c r="K141" s="14"/>
      <c r="L141" s="14"/>
      <c r="M141" s="130"/>
      <c r="N141" s="130"/>
    </row>
    <row r="142" spans="1:14" ht="157.5" customHeight="1" x14ac:dyDescent="0.25">
      <c r="A142" s="130"/>
      <c r="B142" s="127"/>
      <c r="C142" s="127"/>
      <c r="D142" s="121"/>
      <c r="E142" s="121"/>
      <c r="F142" s="121"/>
      <c r="G142" s="121"/>
      <c r="H142" s="121"/>
      <c r="I142" s="121"/>
      <c r="J142" s="121"/>
      <c r="K142" s="121"/>
      <c r="L142" s="121"/>
      <c r="M142" s="130"/>
      <c r="N142" s="130"/>
    </row>
    <row r="143" spans="1:14" ht="15.75" x14ac:dyDescent="0.25">
      <c r="A143" s="130"/>
      <c r="B143" s="127"/>
      <c r="C143" s="127"/>
      <c r="D143" s="121"/>
      <c r="E143" s="121"/>
      <c r="F143" s="121"/>
      <c r="G143" s="121"/>
      <c r="H143" s="121"/>
      <c r="I143" s="121"/>
      <c r="J143" s="121"/>
      <c r="K143" s="121"/>
      <c r="L143" s="121"/>
      <c r="M143" s="130"/>
      <c r="N143" s="130"/>
    </row>
    <row r="144" spans="1:14" ht="15.75" x14ac:dyDescent="0.25">
      <c r="A144" s="7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0"/>
      <c r="N144" s="130"/>
    </row>
    <row r="145" spans="1:14" ht="15.75" x14ac:dyDescent="0.25">
      <c r="A145" s="7"/>
      <c r="B145" s="15"/>
      <c r="C145" s="121"/>
      <c r="D145" s="121"/>
      <c r="E145" s="121"/>
      <c r="F145" s="14"/>
      <c r="G145" s="14"/>
      <c r="H145" s="14"/>
      <c r="I145" s="14"/>
      <c r="J145" s="14"/>
      <c r="K145" s="14"/>
      <c r="L145" s="14"/>
      <c r="M145" s="130"/>
      <c r="N145" s="130"/>
    </row>
    <row r="146" spans="1:14" ht="15.75" x14ac:dyDescent="0.25">
      <c r="A146" s="7"/>
      <c r="B146" s="15"/>
      <c r="C146" s="121"/>
      <c r="D146" s="121"/>
      <c r="E146" s="121"/>
      <c r="F146" s="14"/>
      <c r="G146" s="14"/>
      <c r="H146" s="14"/>
      <c r="I146" s="14"/>
      <c r="J146" s="14"/>
      <c r="K146" s="14"/>
      <c r="L146" s="14"/>
      <c r="M146" s="130"/>
      <c r="N146" s="130"/>
    </row>
    <row r="147" spans="1:14" ht="15.75" x14ac:dyDescent="0.25">
      <c r="A147" s="7"/>
      <c r="B147" s="15"/>
      <c r="C147" s="121"/>
      <c r="D147" s="121"/>
      <c r="E147" s="121"/>
      <c r="F147" s="14"/>
      <c r="G147" s="14"/>
      <c r="H147" s="14"/>
      <c r="I147" s="14"/>
      <c r="J147" s="14"/>
      <c r="K147" s="14"/>
      <c r="L147" s="14"/>
      <c r="M147" s="130"/>
      <c r="N147" s="130"/>
    </row>
    <row r="148" spans="1:14" ht="15.75" x14ac:dyDescent="0.25">
      <c r="A148" s="7"/>
      <c r="B148" s="15"/>
      <c r="C148" s="121"/>
      <c r="D148" s="121"/>
      <c r="E148" s="121"/>
      <c r="F148" s="14"/>
      <c r="G148" s="14"/>
      <c r="H148" s="14"/>
      <c r="I148" s="14"/>
      <c r="J148" s="14"/>
      <c r="K148" s="14"/>
      <c r="L148" s="14"/>
      <c r="M148" s="130"/>
      <c r="N148" s="130"/>
    </row>
    <row r="149" spans="1:14" ht="15.75" x14ac:dyDescent="0.25">
      <c r="A149" s="7"/>
      <c r="B149" s="15"/>
      <c r="C149" s="121"/>
      <c r="D149" s="121"/>
      <c r="E149" s="121"/>
      <c r="F149" s="14"/>
      <c r="G149" s="14"/>
      <c r="H149" s="14"/>
      <c r="I149" s="14"/>
      <c r="J149" s="14"/>
      <c r="K149" s="14"/>
      <c r="L149" s="14"/>
      <c r="M149" s="130"/>
      <c r="N149" s="130"/>
    </row>
    <row r="150" spans="1:14" ht="15.75" x14ac:dyDescent="0.25">
      <c r="A150" s="7"/>
      <c r="B150" s="15"/>
      <c r="C150" s="121"/>
      <c r="D150" s="121"/>
      <c r="E150" s="121"/>
      <c r="F150" s="14"/>
      <c r="G150" s="14"/>
      <c r="H150" s="14"/>
      <c r="I150" s="14"/>
      <c r="J150" s="14"/>
      <c r="K150" s="14"/>
      <c r="L150" s="14"/>
      <c r="M150" s="130"/>
      <c r="N150" s="130"/>
    </row>
    <row r="151" spans="1:14" ht="15.75" x14ac:dyDescent="0.25">
      <c r="A151" s="7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0"/>
      <c r="N151" s="130"/>
    </row>
    <row r="152" spans="1:14" ht="15.75" x14ac:dyDescent="0.25">
      <c r="A152" s="7"/>
      <c r="B152" s="15"/>
      <c r="C152" s="121"/>
      <c r="D152" s="121"/>
      <c r="E152" s="121"/>
      <c r="F152" s="14"/>
      <c r="G152" s="14"/>
      <c r="H152" s="14"/>
      <c r="I152" s="14"/>
      <c r="J152" s="14"/>
      <c r="K152" s="14"/>
      <c r="L152" s="14"/>
      <c r="M152" s="130"/>
      <c r="N152" s="130"/>
    </row>
    <row r="153" spans="1:14" ht="15.75" x14ac:dyDescent="0.25">
      <c r="A153" s="7"/>
      <c r="B153" s="15"/>
      <c r="C153" s="121"/>
      <c r="D153" s="121"/>
      <c r="E153" s="121"/>
      <c r="F153" s="14"/>
      <c r="G153" s="14"/>
      <c r="H153" s="14"/>
      <c r="I153" s="14"/>
      <c r="J153" s="14"/>
      <c r="K153" s="14"/>
      <c r="L153" s="14"/>
      <c r="M153" s="130"/>
      <c r="N153" s="130"/>
    </row>
    <row r="154" spans="1:14" ht="15.75" x14ac:dyDescent="0.25">
      <c r="A154" s="7"/>
      <c r="B154" s="15"/>
      <c r="C154" s="121"/>
      <c r="D154" s="121"/>
      <c r="E154" s="121"/>
      <c r="F154" s="14"/>
      <c r="G154" s="14"/>
      <c r="H154" s="14"/>
      <c r="I154" s="14"/>
      <c r="J154" s="14"/>
      <c r="K154" s="14"/>
      <c r="L154" s="14"/>
      <c r="M154" s="130"/>
      <c r="N154" s="130"/>
    </row>
    <row r="155" spans="1:14" ht="15.75" x14ac:dyDescent="0.25">
      <c r="A155" s="7"/>
      <c r="B155" s="15"/>
      <c r="C155" s="121"/>
      <c r="D155" s="121"/>
      <c r="E155" s="121"/>
      <c r="F155" s="14"/>
      <c r="G155" s="14"/>
      <c r="H155" s="14"/>
      <c r="I155" s="14"/>
      <c r="J155" s="14"/>
      <c r="K155" s="14"/>
      <c r="L155" s="14"/>
      <c r="M155" s="130"/>
      <c r="N155" s="130"/>
    </row>
    <row r="156" spans="1:14" ht="15.75" x14ac:dyDescent="0.25">
      <c r="A156" s="7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30"/>
      <c r="N156" s="130"/>
    </row>
    <row r="157" spans="1:14" ht="15.75" x14ac:dyDescent="0.25">
      <c r="A157" s="7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0"/>
      <c r="N157" s="130"/>
    </row>
    <row r="158" spans="1:14" ht="204.75" customHeight="1" x14ac:dyDescent="0.25">
      <c r="A158" s="130"/>
      <c r="B158" s="127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30"/>
      <c r="N158" s="130"/>
    </row>
    <row r="159" spans="1:14" x14ac:dyDescent="0.25">
      <c r="A159" s="130"/>
      <c r="B159" s="127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30"/>
      <c r="N159" s="130"/>
    </row>
    <row r="160" spans="1:14" ht="15.75" x14ac:dyDescent="0.25">
      <c r="A160" s="7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0"/>
      <c r="N160" s="130"/>
    </row>
    <row r="161" spans="1:14" ht="15.75" x14ac:dyDescent="0.25">
      <c r="A161" s="7"/>
      <c r="B161" s="15"/>
      <c r="C161" s="121"/>
      <c r="D161" s="121"/>
      <c r="E161" s="121"/>
      <c r="F161" s="14"/>
      <c r="G161" s="14"/>
      <c r="H161" s="14"/>
      <c r="I161" s="14"/>
      <c r="J161" s="14"/>
      <c r="K161" s="14"/>
      <c r="L161" s="14"/>
      <c r="M161" s="130"/>
      <c r="N161" s="130"/>
    </row>
    <row r="162" spans="1:14" ht="15.75" x14ac:dyDescent="0.25">
      <c r="A162" s="7"/>
      <c r="B162" s="15"/>
      <c r="C162" s="121"/>
      <c r="D162" s="121"/>
      <c r="E162" s="121"/>
      <c r="F162" s="14"/>
      <c r="G162" s="14"/>
      <c r="H162" s="14"/>
      <c r="I162" s="14"/>
      <c r="J162" s="14"/>
      <c r="K162" s="14"/>
      <c r="L162" s="14"/>
      <c r="M162" s="130"/>
      <c r="N162" s="130"/>
    </row>
    <row r="163" spans="1:14" ht="15.75" x14ac:dyDescent="0.25">
      <c r="A163" s="7"/>
      <c r="B163" s="15"/>
      <c r="C163" s="121"/>
      <c r="D163" s="121"/>
      <c r="E163" s="121"/>
      <c r="F163" s="14"/>
      <c r="G163" s="14"/>
      <c r="H163" s="14"/>
      <c r="I163" s="14"/>
      <c r="J163" s="14"/>
      <c r="K163" s="14"/>
      <c r="L163" s="14"/>
      <c r="M163" s="130"/>
      <c r="N163" s="130"/>
    </row>
    <row r="164" spans="1:14" ht="15.75" x14ac:dyDescent="0.25">
      <c r="A164" s="7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0"/>
      <c r="N164" s="130"/>
    </row>
    <row r="165" spans="1:14" ht="15.75" x14ac:dyDescent="0.25">
      <c r="A165" s="7"/>
      <c r="B165" s="15"/>
      <c r="C165" s="121"/>
      <c r="D165" s="121"/>
      <c r="E165" s="121"/>
      <c r="F165" s="14"/>
      <c r="G165" s="14"/>
      <c r="H165" s="14"/>
      <c r="I165" s="14"/>
      <c r="J165" s="14"/>
      <c r="K165" s="14"/>
      <c r="L165" s="14"/>
      <c r="M165" s="130"/>
      <c r="N165" s="130"/>
    </row>
    <row r="166" spans="1:14" ht="15.75" x14ac:dyDescent="0.25">
      <c r="A166" s="7"/>
      <c r="B166" s="15"/>
      <c r="C166" s="121"/>
      <c r="D166" s="121"/>
      <c r="E166" s="121"/>
      <c r="F166" s="14"/>
      <c r="G166" s="14"/>
      <c r="H166" s="14"/>
      <c r="I166" s="14"/>
      <c r="J166" s="14"/>
      <c r="K166" s="14"/>
      <c r="L166" s="14"/>
      <c r="M166" s="130"/>
      <c r="N166" s="130"/>
    </row>
    <row r="167" spans="1:14" ht="15.75" x14ac:dyDescent="0.25">
      <c r="A167" s="7"/>
      <c r="B167" s="15"/>
      <c r="C167" s="121"/>
      <c r="D167" s="121"/>
      <c r="E167" s="121"/>
      <c r="F167" s="14"/>
      <c r="G167" s="14"/>
      <c r="H167" s="14"/>
      <c r="I167" s="14"/>
      <c r="J167" s="14"/>
      <c r="K167" s="14"/>
      <c r="L167" s="14"/>
      <c r="M167" s="130"/>
      <c r="N167" s="130"/>
    </row>
    <row r="168" spans="1:14" ht="15.75" x14ac:dyDescent="0.25">
      <c r="A168" s="7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0"/>
      <c r="N168" s="130"/>
    </row>
    <row r="169" spans="1:14" ht="15.75" x14ac:dyDescent="0.25">
      <c r="A169" s="7"/>
      <c r="B169" s="15"/>
      <c r="C169" s="121"/>
      <c r="D169" s="121"/>
      <c r="E169" s="121"/>
      <c r="F169" s="14"/>
      <c r="G169" s="14"/>
      <c r="H169" s="14"/>
      <c r="I169" s="14"/>
      <c r="J169" s="14"/>
      <c r="K169" s="14"/>
      <c r="L169" s="14"/>
      <c r="M169" s="130"/>
      <c r="N169" s="130"/>
    </row>
    <row r="170" spans="1:14" ht="15.75" x14ac:dyDescent="0.25">
      <c r="A170" s="7"/>
      <c r="B170" s="15"/>
      <c r="C170" s="121"/>
      <c r="D170" s="121"/>
      <c r="E170" s="121"/>
      <c r="F170" s="14"/>
      <c r="G170" s="14"/>
      <c r="H170" s="14"/>
      <c r="I170" s="14"/>
      <c r="J170" s="14"/>
      <c r="K170" s="14"/>
      <c r="L170" s="14"/>
      <c r="M170" s="130"/>
      <c r="N170" s="130"/>
    </row>
    <row r="171" spans="1:14" ht="15.75" x14ac:dyDescent="0.25">
      <c r="A171" s="7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30"/>
      <c r="N171" s="130"/>
    </row>
    <row r="172" spans="1:14" ht="15.75" x14ac:dyDescent="0.25">
      <c r="A172" s="7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0"/>
      <c r="N172" s="130"/>
    </row>
    <row r="173" spans="1:14" ht="15.75" x14ac:dyDescent="0.25">
      <c r="A173" s="7"/>
      <c r="B173" s="15"/>
      <c r="C173" s="121"/>
      <c r="D173" s="121"/>
      <c r="E173" s="121"/>
      <c r="F173" s="14"/>
      <c r="G173" s="14"/>
      <c r="H173" s="14"/>
      <c r="I173" s="14"/>
      <c r="J173" s="14"/>
      <c r="K173" s="14"/>
      <c r="L173" s="14"/>
      <c r="M173" s="130"/>
      <c r="N173" s="130"/>
    </row>
    <row r="174" spans="1:14" ht="15.75" x14ac:dyDescent="0.25">
      <c r="A174" s="7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0"/>
      <c r="N174" s="130"/>
    </row>
    <row r="175" spans="1:14" ht="15.75" x14ac:dyDescent="0.25">
      <c r="A175" s="7"/>
      <c r="B175" s="15"/>
      <c r="C175" s="121"/>
      <c r="D175" s="121"/>
      <c r="E175" s="121"/>
      <c r="F175" s="14"/>
      <c r="G175" s="14"/>
      <c r="H175" s="14"/>
      <c r="I175" s="14"/>
      <c r="J175" s="14"/>
      <c r="K175" s="14"/>
      <c r="L175" s="14"/>
      <c r="M175" s="130"/>
      <c r="N175" s="130"/>
    </row>
    <row r="176" spans="1:14" ht="15.75" x14ac:dyDescent="0.25">
      <c r="A176" s="7"/>
      <c r="B176" s="15"/>
      <c r="C176" s="121"/>
      <c r="D176" s="121"/>
      <c r="E176" s="121"/>
      <c r="F176" s="14"/>
      <c r="G176" s="14"/>
      <c r="H176" s="14"/>
      <c r="I176" s="14"/>
      <c r="J176" s="14"/>
      <c r="K176" s="14"/>
      <c r="L176" s="14"/>
      <c r="M176" s="130"/>
      <c r="N176" s="130"/>
    </row>
    <row r="177" spans="1:14" ht="15.75" x14ac:dyDescent="0.25">
      <c r="A177" s="7"/>
      <c r="B177" s="15"/>
      <c r="C177" s="121"/>
      <c r="D177" s="121"/>
      <c r="E177" s="121"/>
      <c r="F177" s="14"/>
      <c r="G177" s="14"/>
      <c r="H177" s="14"/>
      <c r="I177" s="14"/>
      <c r="J177" s="14"/>
      <c r="K177" s="14"/>
      <c r="L177" s="14"/>
      <c r="M177" s="130"/>
      <c r="N177" s="130"/>
    </row>
    <row r="178" spans="1:14" ht="15.75" x14ac:dyDescent="0.25">
      <c r="A178" s="7"/>
      <c r="B178" s="15"/>
      <c r="C178" s="121"/>
      <c r="D178" s="121"/>
      <c r="E178" s="121"/>
      <c r="F178" s="14"/>
      <c r="G178" s="14"/>
      <c r="H178" s="14"/>
      <c r="I178" s="14"/>
      <c r="J178" s="14"/>
      <c r="K178" s="14"/>
      <c r="L178" s="14"/>
      <c r="M178" s="130"/>
      <c r="N178" s="130"/>
    </row>
    <row r="179" spans="1:14" ht="15.75" x14ac:dyDescent="0.25">
      <c r="A179" s="7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0"/>
      <c r="N179" s="130"/>
    </row>
    <row r="180" spans="1:14" ht="15.75" x14ac:dyDescent="0.25">
      <c r="A180" s="7"/>
      <c r="B180" s="15"/>
      <c r="C180" s="121"/>
      <c r="D180" s="121"/>
      <c r="E180" s="121"/>
      <c r="F180" s="14"/>
      <c r="G180" s="14"/>
      <c r="H180" s="14"/>
      <c r="I180" s="14"/>
      <c r="J180" s="14"/>
      <c r="K180" s="14"/>
      <c r="L180" s="14"/>
      <c r="M180" s="130"/>
      <c r="N180" s="130"/>
    </row>
    <row r="181" spans="1:14" ht="15.75" x14ac:dyDescent="0.25">
      <c r="A181" s="7"/>
      <c r="B181" s="15"/>
      <c r="C181" s="121"/>
      <c r="D181" s="121"/>
      <c r="E181" s="121"/>
      <c r="F181" s="14"/>
      <c r="G181" s="14"/>
      <c r="H181" s="14"/>
      <c r="I181" s="14"/>
      <c r="J181" s="14"/>
      <c r="K181" s="14"/>
      <c r="L181" s="14"/>
      <c r="M181" s="130"/>
      <c r="N181" s="130"/>
    </row>
    <row r="182" spans="1:14" ht="15.75" x14ac:dyDescent="0.25">
      <c r="A182" s="7"/>
      <c r="B182" s="15"/>
      <c r="C182" s="121"/>
      <c r="D182" s="121"/>
      <c r="E182" s="121"/>
      <c r="F182" s="14"/>
      <c r="G182" s="14"/>
      <c r="H182" s="14"/>
      <c r="I182" s="14"/>
      <c r="J182" s="14"/>
      <c r="K182" s="14"/>
      <c r="L182" s="14"/>
      <c r="M182" s="130"/>
      <c r="N182" s="130"/>
    </row>
    <row r="183" spans="1:14" ht="15.75" x14ac:dyDescent="0.25">
      <c r="A183" s="7"/>
      <c r="B183" s="15"/>
      <c r="C183" s="121"/>
      <c r="D183" s="121"/>
      <c r="E183" s="121"/>
      <c r="F183" s="14"/>
      <c r="G183" s="14"/>
      <c r="H183" s="14"/>
      <c r="I183" s="14"/>
      <c r="J183" s="14"/>
      <c r="K183" s="14"/>
      <c r="L183" s="14"/>
      <c r="M183" s="130"/>
      <c r="N183" s="130"/>
    </row>
    <row r="184" spans="1:14" ht="15.75" x14ac:dyDescent="0.25">
      <c r="A184" s="7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30"/>
      <c r="N184" s="130"/>
    </row>
    <row r="185" spans="1:14" ht="15.75" x14ac:dyDescent="0.25">
      <c r="A185" s="7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0"/>
      <c r="N185" s="130"/>
    </row>
    <row r="186" spans="1:14" ht="15.75" x14ac:dyDescent="0.25">
      <c r="A186" s="7"/>
      <c r="B186" s="15"/>
      <c r="C186" s="121"/>
      <c r="D186" s="121"/>
      <c r="E186" s="121"/>
      <c r="F186" s="14"/>
      <c r="G186" s="14"/>
      <c r="H186" s="14"/>
      <c r="I186" s="14"/>
      <c r="J186" s="14"/>
      <c r="K186" s="14"/>
      <c r="L186" s="14"/>
      <c r="M186" s="130"/>
      <c r="N186" s="130"/>
    </row>
    <row r="187" spans="1:14" ht="15.75" x14ac:dyDescent="0.25">
      <c r="A187" s="7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0"/>
      <c r="N187" s="130"/>
    </row>
    <row r="188" spans="1:14" ht="15.75" x14ac:dyDescent="0.25">
      <c r="A188" s="7"/>
      <c r="B188" s="15"/>
      <c r="C188" s="121"/>
      <c r="D188" s="121"/>
      <c r="E188" s="121"/>
      <c r="F188" s="14"/>
      <c r="G188" s="14"/>
      <c r="H188" s="14"/>
      <c r="I188" s="14"/>
      <c r="J188" s="14"/>
      <c r="K188" s="14"/>
      <c r="L188" s="14"/>
      <c r="M188" s="130"/>
      <c r="N188" s="130"/>
    </row>
    <row r="189" spans="1:14" ht="15.75" x14ac:dyDescent="0.25">
      <c r="A189" s="7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0"/>
      <c r="N189" s="130"/>
    </row>
    <row r="190" spans="1:14" ht="15.75" x14ac:dyDescent="0.25">
      <c r="A190" s="7"/>
      <c r="B190" s="15"/>
      <c r="C190" s="121"/>
      <c r="D190" s="121"/>
      <c r="E190" s="121"/>
      <c r="F190" s="14"/>
      <c r="G190" s="14"/>
      <c r="H190" s="14"/>
      <c r="I190" s="14"/>
      <c r="J190" s="14"/>
      <c r="K190" s="14"/>
      <c r="L190" s="14"/>
      <c r="M190" s="130"/>
      <c r="N190" s="130"/>
    </row>
    <row r="191" spans="1:14" ht="18.75" x14ac:dyDescent="0.25">
      <c r="A191" s="133"/>
      <c r="B191" s="133"/>
      <c r="C191" s="133"/>
      <c r="D191" s="133"/>
      <c r="E191" s="124"/>
      <c r="F191" s="124"/>
      <c r="G191" s="124"/>
      <c r="H191" s="124"/>
      <c r="I191" s="124"/>
      <c r="J191" s="124"/>
      <c r="K191" s="124"/>
      <c r="L191" s="124"/>
      <c r="M191" s="124"/>
      <c r="N191" s="130"/>
    </row>
    <row r="192" spans="1:14" ht="18.75" customHeight="1" x14ac:dyDescent="0.25">
      <c r="A192" s="133"/>
      <c r="B192" s="133"/>
      <c r="C192" s="133"/>
      <c r="D192" s="133"/>
      <c r="E192" s="124"/>
      <c r="F192" s="124"/>
      <c r="G192" s="124"/>
      <c r="H192" s="124"/>
      <c r="I192" s="124"/>
      <c r="J192" s="124"/>
      <c r="K192" s="124"/>
      <c r="L192" s="124"/>
      <c r="M192" s="124"/>
      <c r="N192" s="130"/>
    </row>
    <row r="193" spans="1:14" ht="37.5" customHeight="1" x14ac:dyDescent="0.25">
      <c r="A193" s="133"/>
      <c r="B193" s="133"/>
      <c r="C193" s="133"/>
      <c r="D193" s="133"/>
      <c r="E193" s="124"/>
      <c r="F193" s="124"/>
      <c r="G193" s="124"/>
      <c r="H193" s="124"/>
      <c r="I193" s="124"/>
      <c r="J193" s="124"/>
      <c r="K193" s="124"/>
      <c r="L193" s="124"/>
      <c r="M193" s="124"/>
      <c r="N193" s="130"/>
    </row>
    <row r="194" spans="1:14" ht="37.5" customHeight="1" x14ac:dyDescent="0.25">
      <c r="A194" s="133"/>
      <c r="B194" s="133"/>
      <c r="C194" s="133"/>
      <c r="D194" s="133"/>
      <c r="E194" s="124"/>
      <c r="F194" s="124"/>
      <c r="G194" s="124"/>
      <c r="H194" s="124"/>
      <c r="I194" s="124"/>
      <c r="J194" s="124"/>
      <c r="K194" s="124"/>
      <c r="L194" s="124"/>
      <c r="M194" s="124"/>
      <c r="N194" s="130"/>
    </row>
    <row r="195" spans="1:14" ht="18.75" x14ac:dyDescent="0.25">
      <c r="A195" s="118"/>
      <c r="B195" s="118"/>
      <c r="C195" s="118"/>
      <c r="D195" s="118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5.75" x14ac:dyDescent="0.25">
      <c r="A197" s="3"/>
    </row>
  </sheetData>
  <mergeCells count="437">
    <mergeCell ref="A42:G45"/>
    <mergeCell ref="A54:G56"/>
    <mergeCell ref="N191:N194"/>
    <mergeCell ref="A195:D195"/>
    <mergeCell ref="E195:N195"/>
    <mergeCell ref="A191:D191"/>
    <mergeCell ref="A192:D192"/>
    <mergeCell ref="A193:D193"/>
    <mergeCell ref="A194:D194"/>
    <mergeCell ref="E191:M191"/>
    <mergeCell ref="E192:M192"/>
    <mergeCell ref="E193:M193"/>
    <mergeCell ref="E194:M194"/>
    <mergeCell ref="C188:E188"/>
    <mergeCell ref="M188:N188"/>
    <mergeCell ref="B189:L189"/>
    <mergeCell ref="M189:N189"/>
    <mergeCell ref="C190:E190"/>
    <mergeCell ref="M190:N190"/>
    <mergeCell ref="B185:L185"/>
    <mergeCell ref="M185:N185"/>
    <mergeCell ref="C186:E186"/>
    <mergeCell ref="M186:N186"/>
    <mergeCell ref="B187:L187"/>
    <mergeCell ref="M187:N187"/>
    <mergeCell ref="C182:E182"/>
    <mergeCell ref="M182:N182"/>
    <mergeCell ref="C183:E183"/>
    <mergeCell ref="M183:N183"/>
    <mergeCell ref="B184:L184"/>
    <mergeCell ref="M184:N184"/>
    <mergeCell ref="B179:L179"/>
    <mergeCell ref="M179:N179"/>
    <mergeCell ref="C180:E180"/>
    <mergeCell ref="M180:N180"/>
    <mergeCell ref="C181:E181"/>
    <mergeCell ref="M181:N181"/>
    <mergeCell ref="C176:E176"/>
    <mergeCell ref="M176:N176"/>
    <mergeCell ref="C177:E177"/>
    <mergeCell ref="M177:N177"/>
    <mergeCell ref="C178:E178"/>
    <mergeCell ref="M178:N178"/>
    <mergeCell ref="C163:E163"/>
    <mergeCell ref="M163:N163"/>
    <mergeCell ref="C173:E173"/>
    <mergeCell ref="M173:N173"/>
    <mergeCell ref="B174:L174"/>
    <mergeCell ref="M174:N174"/>
    <mergeCell ref="C175:E175"/>
    <mergeCell ref="M175:N175"/>
    <mergeCell ref="B171:L171"/>
    <mergeCell ref="M171:N171"/>
    <mergeCell ref="B172:L172"/>
    <mergeCell ref="M172:N172"/>
    <mergeCell ref="C170:E170"/>
    <mergeCell ref="M170:N170"/>
    <mergeCell ref="C167:E167"/>
    <mergeCell ref="M167:N167"/>
    <mergeCell ref="B168:L168"/>
    <mergeCell ref="M168:N168"/>
    <mergeCell ref="C169:E169"/>
    <mergeCell ref="M169:N169"/>
    <mergeCell ref="C166:E166"/>
    <mergeCell ref="M166:N166"/>
    <mergeCell ref="C161:E161"/>
    <mergeCell ref="M161:N161"/>
    <mergeCell ref="C162:E162"/>
    <mergeCell ref="M162:N162"/>
    <mergeCell ref="A158:A159"/>
    <mergeCell ref="B158:B159"/>
    <mergeCell ref="C158:E159"/>
    <mergeCell ref="F158:F159"/>
    <mergeCell ref="G158:G159"/>
    <mergeCell ref="H158:H159"/>
    <mergeCell ref="B160:L160"/>
    <mergeCell ref="M160:N160"/>
    <mergeCell ref="B164:L164"/>
    <mergeCell ref="M164:N164"/>
    <mergeCell ref="C165:E165"/>
    <mergeCell ref="M165:N165"/>
    <mergeCell ref="C153:E153"/>
    <mergeCell ref="M153:N153"/>
    <mergeCell ref="C154:E154"/>
    <mergeCell ref="M154:N154"/>
    <mergeCell ref="C155:E155"/>
    <mergeCell ref="M155:N155"/>
    <mergeCell ref="I158:I159"/>
    <mergeCell ref="J158:J159"/>
    <mergeCell ref="K158:K159"/>
    <mergeCell ref="L158:L159"/>
    <mergeCell ref="M158:N159"/>
    <mergeCell ref="B156:L156"/>
    <mergeCell ref="M156:N156"/>
    <mergeCell ref="B157:L157"/>
    <mergeCell ref="M157:N157"/>
    <mergeCell ref="C150:E150"/>
    <mergeCell ref="M150:N150"/>
    <mergeCell ref="B151:L151"/>
    <mergeCell ref="M151:N151"/>
    <mergeCell ref="C152:E152"/>
    <mergeCell ref="M152:N152"/>
    <mergeCell ref="C147:E147"/>
    <mergeCell ref="M147:N147"/>
    <mergeCell ref="C148:E148"/>
    <mergeCell ref="M148:N148"/>
    <mergeCell ref="C149:E149"/>
    <mergeCell ref="M149:N149"/>
    <mergeCell ref="B144:L144"/>
    <mergeCell ref="M144:N144"/>
    <mergeCell ref="C145:E145"/>
    <mergeCell ref="M145:N145"/>
    <mergeCell ref="C146:E146"/>
    <mergeCell ref="M146:N146"/>
    <mergeCell ref="H142:H143"/>
    <mergeCell ref="I142:I143"/>
    <mergeCell ref="J142:J143"/>
    <mergeCell ref="K142:K143"/>
    <mergeCell ref="L142:L143"/>
    <mergeCell ref="M142:N143"/>
    <mergeCell ref="A142:A143"/>
    <mergeCell ref="B142:C142"/>
    <mergeCell ref="B143:C143"/>
    <mergeCell ref="D142:E143"/>
    <mergeCell ref="F142:F143"/>
    <mergeCell ref="G142:G143"/>
    <mergeCell ref="B140:C140"/>
    <mergeCell ref="D140:E140"/>
    <mergeCell ref="M140:N140"/>
    <mergeCell ref="B141:C141"/>
    <mergeCell ref="D141:E141"/>
    <mergeCell ref="M141:N141"/>
    <mergeCell ref="B138:C138"/>
    <mergeCell ref="D138:E138"/>
    <mergeCell ref="M138:N138"/>
    <mergeCell ref="B139:C139"/>
    <mergeCell ref="D139:E139"/>
    <mergeCell ref="M139:N139"/>
    <mergeCell ref="C135:E135"/>
    <mergeCell ref="M135:N135"/>
    <mergeCell ref="B136:L136"/>
    <mergeCell ref="M136:N136"/>
    <mergeCell ref="B137:C137"/>
    <mergeCell ref="D137:E137"/>
    <mergeCell ref="M137:N137"/>
    <mergeCell ref="C132:E132"/>
    <mergeCell ref="M132:N132"/>
    <mergeCell ref="B133:L133"/>
    <mergeCell ref="M133:N133"/>
    <mergeCell ref="B134:L134"/>
    <mergeCell ref="M134:N134"/>
    <mergeCell ref="J129:J130"/>
    <mergeCell ref="K129:K130"/>
    <mergeCell ref="L129:L130"/>
    <mergeCell ref="M129:N130"/>
    <mergeCell ref="B131:L131"/>
    <mergeCell ref="M131:N131"/>
    <mergeCell ref="A129:A130"/>
    <mergeCell ref="C129:E130"/>
    <mergeCell ref="F129:F130"/>
    <mergeCell ref="G129:G130"/>
    <mergeCell ref="H129:H130"/>
    <mergeCell ref="I129:I130"/>
    <mergeCell ref="B126:L126"/>
    <mergeCell ref="M126:N126"/>
    <mergeCell ref="C127:E127"/>
    <mergeCell ref="M127:N127"/>
    <mergeCell ref="B128:L128"/>
    <mergeCell ref="M128:N128"/>
    <mergeCell ref="C123:E123"/>
    <mergeCell ref="F123:L123"/>
    <mergeCell ref="M123:N123"/>
    <mergeCell ref="C124:E124"/>
    <mergeCell ref="M124:N124"/>
    <mergeCell ref="B125:L125"/>
    <mergeCell ref="M125:N125"/>
    <mergeCell ref="C120:E120"/>
    <mergeCell ref="M120:N120"/>
    <mergeCell ref="B121:L121"/>
    <mergeCell ref="M121:N121"/>
    <mergeCell ref="C122:E122"/>
    <mergeCell ref="M122:N122"/>
    <mergeCell ref="B117:L117"/>
    <mergeCell ref="M117:N117"/>
    <mergeCell ref="C118:E118"/>
    <mergeCell ref="M118:N118"/>
    <mergeCell ref="C119:E119"/>
    <mergeCell ref="F119:L119"/>
    <mergeCell ref="M119:N119"/>
    <mergeCell ref="B114:L114"/>
    <mergeCell ref="M114:N114"/>
    <mergeCell ref="B115:L115"/>
    <mergeCell ref="M115:N115"/>
    <mergeCell ref="C116:E116"/>
    <mergeCell ref="M116:N116"/>
    <mergeCell ref="B112:B113"/>
    <mergeCell ref="C112:E113"/>
    <mergeCell ref="F112:L112"/>
    <mergeCell ref="M112:N112"/>
    <mergeCell ref="M113:N113"/>
    <mergeCell ref="A98:E98"/>
    <mergeCell ref="A99:E99"/>
    <mergeCell ref="A100:E100"/>
    <mergeCell ref="A101:E101"/>
    <mergeCell ref="F100:K100"/>
    <mergeCell ref="F101:K101"/>
    <mergeCell ref="E92:F92"/>
    <mergeCell ref="E93:F93"/>
    <mergeCell ref="E94:F94"/>
    <mergeCell ref="E95:F95"/>
    <mergeCell ref="C96:J96"/>
    <mergeCell ref="A97:E97"/>
    <mergeCell ref="A102:E102"/>
    <mergeCell ref="F102:K102"/>
    <mergeCell ref="A78:E78"/>
    <mergeCell ref="F78:Q78"/>
    <mergeCell ref="B89:B91"/>
    <mergeCell ref="C90:F90"/>
    <mergeCell ref="E91:F91"/>
    <mergeCell ref="D89:F89"/>
    <mergeCell ref="F97:K97"/>
    <mergeCell ref="F98:K98"/>
    <mergeCell ref="F99:K99"/>
    <mergeCell ref="O62:O63"/>
    <mergeCell ref="A69:G69"/>
    <mergeCell ref="P69:Q69"/>
    <mergeCell ref="A75:E75"/>
    <mergeCell ref="A76:E76"/>
    <mergeCell ref="A77:E77"/>
    <mergeCell ref="F75:Q75"/>
    <mergeCell ref="F76:Q76"/>
    <mergeCell ref="A70:G70"/>
    <mergeCell ref="A71:G71"/>
    <mergeCell ref="A72:G72"/>
    <mergeCell ref="P70:Q70"/>
    <mergeCell ref="P71:Q71"/>
    <mergeCell ref="P72:Q72"/>
    <mergeCell ref="A73:G73"/>
    <mergeCell ref="P73:Q73"/>
    <mergeCell ref="H73:O73"/>
    <mergeCell ref="F77:Q77"/>
    <mergeCell ref="C62:C64"/>
    <mergeCell ref="E62:F64"/>
    <mergeCell ref="P62:Q64"/>
    <mergeCell ref="A61:G61"/>
    <mergeCell ref="P61:Q61"/>
    <mergeCell ref="A62:A65"/>
    <mergeCell ref="B62:B65"/>
    <mergeCell ref="D62:D63"/>
    <mergeCell ref="G62:G63"/>
    <mergeCell ref="H62:H63"/>
    <mergeCell ref="I62:I63"/>
    <mergeCell ref="H66:H68"/>
    <mergeCell ref="I66:I68"/>
    <mergeCell ref="J66:J68"/>
    <mergeCell ref="K66:K68"/>
    <mergeCell ref="L66:L68"/>
    <mergeCell ref="E65:F65"/>
    <mergeCell ref="P65:Q65"/>
    <mergeCell ref="M66:M68"/>
    <mergeCell ref="N66:N68"/>
    <mergeCell ref="O66:O68"/>
    <mergeCell ref="P66:Q68"/>
    <mergeCell ref="J62:J63"/>
    <mergeCell ref="K62:K63"/>
    <mergeCell ref="L62:L63"/>
    <mergeCell ref="M62:M63"/>
    <mergeCell ref="N62:N63"/>
    <mergeCell ref="P57:Q58"/>
    <mergeCell ref="E59:F59"/>
    <mergeCell ref="E60:F60"/>
    <mergeCell ref="P59:Q60"/>
    <mergeCell ref="A57:A60"/>
    <mergeCell ref="B57:B60"/>
    <mergeCell ref="E57:F58"/>
    <mergeCell ref="K54:K56"/>
    <mergeCell ref="L54:L56"/>
    <mergeCell ref="M54:M56"/>
    <mergeCell ref="O46:O48"/>
    <mergeCell ref="N54:N56"/>
    <mergeCell ref="O54:O56"/>
    <mergeCell ref="P54:Q56"/>
    <mergeCell ref="H54:H56"/>
    <mergeCell ref="I54:I56"/>
    <mergeCell ref="J54:J56"/>
    <mergeCell ref="C50:C51"/>
    <mergeCell ref="D50:D51"/>
    <mergeCell ref="E50:F50"/>
    <mergeCell ref="E51:F51"/>
    <mergeCell ref="H51:O51"/>
    <mergeCell ref="C52:C53"/>
    <mergeCell ref="D52:D53"/>
    <mergeCell ref="E52:F52"/>
    <mergeCell ref="E53:F53"/>
    <mergeCell ref="H53:O53"/>
    <mergeCell ref="P42:Q45"/>
    <mergeCell ref="A46:A53"/>
    <mergeCell ref="B46:B53"/>
    <mergeCell ref="C46:C49"/>
    <mergeCell ref="D46:D49"/>
    <mergeCell ref="E46:F48"/>
    <mergeCell ref="G46:G48"/>
    <mergeCell ref="H46:H48"/>
    <mergeCell ref="I46:I48"/>
    <mergeCell ref="J46:J48"/>
    <mergeCell ref="J42:J45"/>
    <mergeCell ref="K42:K45"/>
    <mergeCell ref="L42:L45"/>
    <mergeCell ref="M42:M45"/>
    <mergeCell ref="N42:N45"/>
    <mergeCell ref="O42:O45"/>
    <mergeCell ref="H42:H45"/>
    <mergeCell ref="I42:I45"/>
    <mergeCell ref="E49:F49"/>
    <mergeCell ref="H49:O49"/>
    <mergeCell ref="K46:K48"/>
    <mergeCell ref="L46:L48"/>
    <mergeCell ref="M46:M48"/>
    <mergeCell ref="N46:N48"/>
    <mergeCell ref="A22:G24"/>
    <mergeCell ref="C34:C38"/>
    <mergeCell ref="J22:J24"/>
    <mergeCell ref="A25:A41"/>
    <mergeCell ref="B25:B41"/>
    <mergeCell ref="C25:C26"/>
    <mergeCell ref="D25:D26"/>
    <mergeCell ref="E28:F28"/>
    <mergeCell ref="H28:O28"/>
    <mergeCell ref="E39:F39"/>
    <mergeCell ref="C31:C32"/>
    <mergeCell ref="D31:D32"/>
    <mergeCell ref="E31:F31"/>
    <mergeCell ref="E26:F26"/>
    <mergeCell ref="H26:O26"/>
    <mergeCell ref="C27:C28"/>
    <mergeCell ref="D27:D28"/>
    <mergeCell ref="E27:F27"/>
    <mergeCell ref="E41:F41"/>
    <mergeCell ref="K34:K38"/>
    <mergeCell ref="L34:L38"/>
    <mergeCell ref="C29:C30"/>
    <mergeCell ref="D29:D30"/>
    <mergeCell ref="D34:D38"/>
    <mergeCell ref="A17:A21"/>
    <mergeCell ref="B17:B21"/>
    <mergeCell ref="C17:C18"/>
    <mergeCell ref="D17:D18"/>
    <mergeCell ref="E17:F17"/>
    <mergeCell ref="D19:D20"/>
    <mergeCell ref="E19:F19"/>
    <mergeCell ref="E20:F20"/>
    <mergeCell ref="H20:O20"/>
    <mergeCell ref="E21:F21"/>
    <mergeCell ref="E18:F18"/>
    <mergeCell ref="H18:O18"/>
    <mergeCell ref="C19:C20"/>
    <mergeCell ref="A8:A14"/>
    <mergeCell ref="B8:B14"/>
    <mergeCell ref="E8:F8"/>
    <mergeCell ref="P8:Q8"/>
    <mergeCell ref="L15:L16"/>
    <mergeCell ref="M15:M16"/>
    <mergeCell ref="N15:N16"/>
    <mergeCell ref="O15:O16"/>
    <mergeCell ref="P15:Q16"/>
    <mergeCell ref="D12:D13"/>
    <mergeCell ref="E12:F12"/>
    <mergeCell ref="E13:F13"/>
    <mergeCell ref="C9:C11"/>
    <mergeCell ref="D9:D11"/>
    <mergeCell ref="E9:F10"/>
    <mergeCell ref="A15:G16"/>
    <mergeCell ref="G9:G10"/>
    <mergeCell ref="H9:O11"/>
    <mergeCell ref="H13:O13"/>
    <mergeCell ref="P9:Q11"/>
    <mergeCell ref="P12:Q13"/>
    <mergeCell ref="E11:F11"/>
    <mergeCell ref="C12:C13"/>
    <mergeCell ref="E14:F14"/>
    <mergeCell ref="H14:O14"/>
    <mergeCell ref="P14:Q14"/>
    <mergeCell ref="H15:H16"/>
    <mergeCell ref="I15:I16"/>
    <mergeCell ref="J15:J16"/>
    <mergeCell ref="K15:K16"/>
    <mergeCell ref="P22:Q24"/>
    <mergeCell ref="H22:H24"/>
    <mergeCell ref="I22:I24"/>
    <mergeCell ref="N22:N24"/>
    <mergeCell ref="O22:O24"/>
    <mergeCell ref="P17:Q20"/>
    <mergeCell ref="P21:Q21"/>
    <mergeCell ref="K22:K24"/>
    <mergeCell ref="L22:L24"/>
    <mergeCell ref="M22:M24"/>
    <mergeCell ref="P39:Q39"/>
    <mergeCell ref="E40:F40"/>
    <mergeCell ref="P40:Q40"/>
    <mergeCell ref="E25:F25"/>
    <mergeCell ref="E29:F29"/>
    <mergeCell ref="E30:F30"/>
    <mergeCell ref="H30:O30"/>
    <mergeCell ref="P41:Q41"/>
    <mergeCell ref="A66:G68"/>
    <mergeCell ref="P25:Q30"/>
    <mergeCell ref="P31:Q33"/>
    <mergeCell ref="P34:Q38"/>
    <mergeCell ref="P46:Q53"/>
    <mergeCell ref="J34:J38"/>
    <mergeCell ref="E32:F32"/>
    <mergeCell ref="H32:O32"/>
    <mergeCell ref="E33:F33"/>
    <mergeCell ref="M34:M38"/>
    <mergeCell ref="N34:N38"/>
    <mergeCell ref="O34:O38"/>
    <mergeCell ref="I34:I38"/>
    <mergeCell ref="E34:F38"/>
    <mergeCell ref="G34:G38"/>
    <mergeCell ref="H34:H38"/>
    <mergeCell ref="M2:Q2"/>
    <mergeCell ref="M1:Q1"/>
    <mergeCell ref="A3:Q3"/>
    <mergeCell ref="P4:Q6"/>
    <mergeCell ref="H5:J5"/>
    <mergeCell ref="K5:L5"/>
    <mergeCell ref="M5:N5"/>
    <mergeCell ref="O5:O6"/>
    <mergeCell ref="E7:F7"/>
    <mergeCell ref="P7:Q7"/>
    <mergeCell ref="A4:A6"/>
    <mergeCell ref="C4:C6"/>
    <mergeCell ref="D4:D6"/>
    <mergeCell ref="E4:F6"/>
    <mergeCell ref="G4:G6"/>
    <mergeCell ref="H4:O4"/>
    <mergeCell ref="B4:B6"/>
  </mergeCells>
  <pageMargins left="0.31496062992125984" right="0.31496062992125984" top="1.1417322834645669" bottom="0.35433070866141736" header="0.31496062992125984" footer="0.31496062992125984"/>
  <pageSetup paperSize="9" scale="49" fitToHeight="0" orientation="landscape" verticalDpi="0" r:id="rId1"/>
  <rowBreaks count="2" manualBreakCount="2">
    <brk id="60" max="16" man="1"/>
    <brk id="6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60" zoomScaleNormal="100" workbookViewId="0">
      <selection activeCell="B28" sqref="B28"/>
    </sheetView>
  </sheetViews>
  <sheetFormatPr defaultRowHeight="18.75" x14ac:dyDescent="0.3"/>
  <cols>
    <col min="1" max="1" width="43.28515625" style="34" customWidth="1"/>
    <col min="2" max="8" width="12.28515625" style="34" customWidth="1"/>
    <col min="9" max="9" width="16.85546875" style="34" customWidth="1"/>
    <col min="10" max="16384" width="9.140625" style="34"/>
  </cols>
  <sheetData>
    <row r="1" spans="1:10" x14ac:dyDescent="0.3">
      <c r="F1" s="89" t="s">
        <v>65</v>
      </c>
      <c r="G1" s="89"/>
      <c r="H1" s="89"/>
      <c r="I1" s="89"/>
      <c r="J1" s="36"/>
    </row>
    <row r="2" spans="1:10" ht="72" customHeight="1" x14ac:dyDescent="0.3">
      <c r="F2" s="88" t="s">
        <v>111</v>
      </c>
      <c r="G2" s="88"/>
      <c r="H2" s="88"/>
      <c r="I2" s="88"/>
      <c r="J2" s="37"/>
    </row>
    <row r="4" spans="1:10" x14ac:dyDescent="0.3">
      <c r="A4" s="1"/>
      <c r="B4"/>
      <c r="C4"/>
      <c r="D4"/>
      <c r="E4"/>
      <c r="F4"/>
      <c r="G4"/>
      <c r="H4"/>
      <c r="I4"/>
    </row>
    <row r="5" spans="1:10" ht="39.75" customHeight="1" x14ac:dyDescent="0.3">
      <c r="A5" s="138" t="s">
        <v>66</v>
      </c>
      <c r="B5" s="138"/>
      <c r="C5" s="138"/>
      <c r="D5" s="138"/>
      <c r="E5" s="138"/>
      <c r="F5" s="138"/>
      <c r="G5" s="138"/>
      <c r="H5" s="138"/>
      <c r="I5" s="138"/>
    </row>
    <row r="6" spans="1:10" x14ac:dyDescent="0.3">
      <c r="A6" s="4"/>
      <c r="B6"/>
      <c r="C6"/>
      <c r="D6"/>
      <c r="E6"/>
      <c r="F6"/>
      <c r="G6"/>
      <c r="H6"/>
      <c r="I6"/>
    </row>
    <row r="7" spans="1:10" x14ac:dyDescent="0.3">
      <c r="B7"/>
      <c r="C7"/>
      <c r="D7"/>
      <c r="E7"/>
      <c r="F7"/>
      <c r="G7"/>
      <c r="H7"/>
      <c r="I7" s="4" t="s">
        <v>67</v>
      </c>
    </row>
    <row r="8" spans="1:10" ht="45.75" customHeight="1" x14ac:dyDescent="0.3">
      <c r="A8" s="93" t="s">
        <v>68</v>
      </c>
      <c r="B8" s="134" t="s">
        <v>69</v>
      </c>
      <c r="C8" s="135"/>
      <c r="D8" s="135"/>
      <c r="E8" s="135"/>
      <c r="F8" s="135"/>
      <c r="G8" s="135"/>
      <c r="H8" s="136"/>
      <c r="I8" s="137" t="s">
        <v>70</v>
      </c>
    </row>
    <row r="9" spans="1:10" x14ac:dyDescent="0.3">
      <c r="A9" s="94"/>
      <c r="B9" s="134" t="s">
        <v>8</v>
      </c>
      <c r="C9" s="135"/>
      <c r="D9" s="136"/>
      <c r="E9" s="134" t="s">
        <v>9</v>
      </c>
      <c r="F9" s="136"/>
      <c r="G9" s="134" t="s">
        <v>10</v>
      </c>
      <c r="H9" s="136"/>
      <c r="I9" s="137"/>
    </row>
    <row r="10" spans="1:10" x14ac:dyDescent="0.3">
      <c r="A10" s="95"/>
      <c r="B10" s="27" t="s">
        <v>71</v>
      </c>
      <c r="C10" s="27" t="s">
        <v>72</v>
      </c>
      <c r="D10" s="27" t="s">
        <v>73</v>
      </c>
      <c r="E10" s="27" t="s">
        <v>74</v>
      </c>
      <c r="F10" s="27" t="s">
        <v>75</v>
      </c>
      <c r="G10" s="27" t="s">
        <v>76</v>
      </c>
      <c r="H10" s="27" t="s">
        <v>77</v>
      </c>
      <c r="I10" s="137"/>
    </row>
    <row r="11" spans="1:10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</row>
    <row r="12" spans="1:10" x14ac:dyDescent="0.3">
      <c r="A12" s="28" t="s">
        <v>78</v>
      </c>
      <c r="B12" s="38">
        <f>'Додаток 1'!H69</f>
        <v>3227</v>
      </c>
      <c r="C12" s="38">
        <f>'Додаток 1'!I69</f>
        <v>3120</v>
      </c>
      <c r="D12" s="38">
        <f>'Додаток 1'!J69</f>
        <v>3205</v>
      </c>
      <c r="E12" s="38">
        <f>'Додаток 1'!K69</f>
        <v>3291</v>
      </c>
      <c r="F12" s="38">
        <f>'Додаток 1'!L69</f>
        <v>3522</v>
      </c>
      <c r="G12" s="38">
        <f>'Додаток 1'!M69</f>
        <v>3575</v>
      </c>
      <c r="H12" s="38">
        <f>'Додаток 1'!N69</f>
        <v>3672</v>
      </c>
      <c r="I12" s="38">
        <f>'Додаток 1'!O69</f>
        <v>23612</v>
      </c>
    </row>
    <row r="13" spans="1:10" x14ac:dyDescent="0.3">
      <c r="A13" s="28" t="s">
        <v>79</v>
      </c>
      <c r="B13" s="38"/>
      <c r="C13" s="38"/>
      <c r="D13" s="38"/>
      <c r="E13" s="38"/>
      <c r="F13" s="38"/>
      <c r="G13" s="38"/>
      <c r="H13" s="38"/>
      <c r="I13" s="39"/>
    </row>
    <row r="14" spans="1:10" x14ac:dyDescent="0.3">
      <c r="A14" s="28" t="s">
        <v>80</v>
      </c>
      <c r="B14" s="31">
        <f>'Додаток 1'!H71</f>
        <v>3157</v>
      </c>
      <c r="C14" s="31">
        <f>'Додаток 1'!I71</f>
        <v>3050</v>
      </c>
      <c r="D14" s="31">
        <f>'Додаток 1'!J71</f>
        <v>3205</v>
      </c>
      <c r="E14" s="31">
        <f>'Додаток 1'!K71</f>
        <v>3291</v>
      </c>
      <c r="F14" s="31">
        <f>'Додаток 1'!L71</f>
        <v>3522</v>
      </c>
      <c r="G14" s="31">
        <f>'Додаток 1'!M71</f>
        <v>3575</v>
      </c>
      <c r="H14" s="31">
        <f>'Додаток 1'!N71</f>
        <v>3672</v>
      </c>
      <c r="I14" s="31">
        <f>'Додаток 1'!O71</f>
        <v>23472</v>
      </c>
    </row>
    <row r="15" spans="1:10" x14ac:dyDescent="0.3">
      <c r="A15" s="28" t="s">
        <v>108</v>
      </c>
      <c r="B15" s="31">
        <f>'Додаток 1'!H72</f>
        <v>70</v>
      </c>
      <c r="C15" s="31">
        <f>'Додаток 1'!I72</f>
        <v>70</v>
      </c>
      <c r="D15" s="31">
        <f>'Додаток 1'!J72</f>
        <v>0</v>
      </c>
      <c r="E15" s="31">
        <f>'Додаток 1'!K72</f>
        <v>0</v>
      </c>
      <c r="F15" s="31">
        <f>'Додаток 1'!L72</f>
        <v>0</v>
      </c>
      <c r="G15" s="31">
        <f>'Додаток 1'!M72</f>
        <v>0</v>
      </c>
      <c r="H15" s="31">
        <f>'Додаток 1'!N72</f>
        <v>0</v>
      </c>
      <c r="I15" s="31">
        <f>'Додаток 1'!O72</f>
        <v>140</v>
      </c>
    </row>
    <row r="16" spans="1:10" ht="45" customHeight="1" x14ac:dyDescent="0.3">
      <c r="A16" s="28" t="s">
        <v>81</v>
      </c>
      <c r="B16" s="91" t="s">
        <v>27</v>
      </c>
      <c r="C16" s="91"/>
      <c r="D16" s="91"/>
      <c r="E16" s="91"/>
      <c r="F16" s="91"/>
      <c r="G16" s="91"/>
      <c r="H16" s="91"/>
      <c r="I16" s="40"/>
    </row>
    <row r="17" spans="1:9" x14ac:dyDescent="0.3">
      <c r="A17" s="118"/>
      <c r="B17" s="118"/>
      <c r="C17" s="118"/>
      <c r="D17" s="118"/>
      <c r="E17" s="124"/>
      <c r="F17" s="124"/>
      <c r="G17" s="124"/>
      <c r="H17" s="124"/>
      <c r="I17" s="124"/>
    </row>
    <row r="18" spans="1:9" ht="18.75" customHeight="1" x14ac:dyDescent="0.3">
      <c r="A18" s="118" t="s">
        <v>101</v>
      </c>
      <c r="B18" s="118"/>
      <c r="C18" s="118"/>
      <c r="D18" s="118"/>
      <c r="E18" s="119"/>
      <c r="F18" s="119"/>
      <c r="G18" s="119"/>
      <c r="H18" s="119"/>
      <c r="I18" s="119"/>
    </row>
    <row r="19" spans="1:9" ht="18.75" customHeight="1" x14ac:dyDescent="0.3">
      <c r="A19" s="118" t="s">
        <v>63</v>
      </c>
      <c r="B19" s="118"/>
      <c r="C19" s="118"/>
      <c r="D19" s="118"/>
      <c r="E19" s="119"/>
      <c r="F19" s="119"/>
      <c r="G19" s="119"/>
      <c r="H19" s="119"/>
      <c r="I19" s="119"/>
    </row>
    <row r="20" spans="1:9" ht="18.75" customHeight="1" x14ac:dyDescent="0.3">
      <c r="A20" s="118" t="s">
        <v>64</v>
      </c>
      <c r="B20" s="118"/>
      <c r="C20" s="118"/>
      <c r="D20" s="118"/>
      <c r="E20" s="139" t="s">
        <v>113</v>
      </c>
      <c r="F20" s="139"/>
      <c r="G20" s="139"/>
      <c r="H20" s="139"/>
      <c r="I20" s="139"/>
    </row>
    <row r="21" spans="1:9" x14ac:dyDescent="0.3">
      <c r="A21" s="118"/>
      <c r="B21" s="118"/>
      <c r="C21" s="118"/>
      <c r="D21" s="118"/>
      <c r="E21" s="119"/>
      <c r="F21" s="119"/>
      <c r="G21" s="119"/>
      <c r="H21" s="119"/>
      <c r="I21" s="119"/>
    </row>
    <row r="22" spans="1:9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3">
      <c r="A23"/>
      <c r="B23"/>
      <c r="C23"/>
      <c r="D23"/>
      <c r="E23"/>
      <c r="F23"/>
      <c r="G23"/>
      <c r="H23"/>
      <c r="I23"/>
    </row>
    <row r="24" spans="1:9" x14ac:dyDescent="0.3">
      <c r="A24" s="5"/>
      <c r="B24"/>
      <c r="C24"/>
      <c r="D24"/>
      <c r="E24"/>
      <c r="F24"/>
      <c r="G24"/>
      <c r="H24"/>
      <c r="I24"/>
    </row>
  </sheetData>
  <mergeCells count="20">
    <mergeCell ref="A21:D21"/>
    <mergeCell ref="E21:I21"/>
    <mergeCell ref="B16:H16"/>
    <mergeCell ref="A8:A10"/>
    <mergeCell ref="B8:H8"/>
    <mergeCell ref="E20:I20"/>
    <mergeCell ref="A18:D18"/>
    <mergeCell ref="A19:D19"/>
    <mergeCell ref="A20:D20"/>
    <mergeCell ref="E17:I17"/>
    <mergeCell ref="E18:I18"/>
    <mergeCell ref="E19:I19"/>
    <mergeCell ref="A17:D17"/>
    <mergeCell ref="B9:D9"/>
    <mergeCell ref="E9:F9"/>
    <mergeCell ref="G9:H9"/>
    <mergeCell ref="I8:I10"/>
    <mergeCell ref="F1:I1"/>
    <mergeCell ref="F2:I2"/>
    <mergeCell ref="A5:I5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85"/>
  <sheetViews>
    <sheetView tabSelected="1" view="pageBreakPreview" topLeftCell="A52" zoomScale="80" zoomScaleNormal="80" zoomScaleSheetLayoutView="80" workbookViewId="0">
      <selection activeCell="A83" sqref="A83:C83"/>
    </sheetView>
  </sheetViews>
  <sheetFormatPr defaultRowHeight="18.75" x14ac:dyDescent="0.3"/>
  <cols>
    <col min="1" max="1" width="57.5703125" style="43" customWidth="1"/>
    <col min="2" max="2" width="5.5703125" style="43" customWidth="1"/>
    <col min="3" max="3" width="3.28515625" style="43" customWidth="1"/>
    <col min="4" max="4" width="4.5703125" style="43" customWidth="1"/>
    <col min="5" max="5" width="13.7109375" style="52" customWidth="1"/>
    <col min="6" max="6" width="12.7109375" style="52" customWidth="1"/>
    <col min="7" max="7" width="12.140625" style="43" customWidth="1"/>
    <col min="8" max="8" width="12.7109375" style="43" customWidth="1"/>
    <col min="9" max="9" width="12.85546875" style="43" customWidth="1"/>
    <col min="10" max="10" width="11.140625" style="43" customWidth="1"/>
    <col min="11" max="11" width="11.85546875" style="46" customWidth="1"/>
    <col min="12" max="51" width="9.140625" style="9"/>
    <col min="52" max="16384" width="9.140625" style="44"/>
  </cols>
  <sheetData>
    <row r="1" spans="1:51" s="81" customFormat="1" ht="18.75" customHeight="1" x14ac:dyDescent="0.3">
      <c r="A1" s="78"/>
      <c r="B1" s="78"/>
      <c r="C1" s="78"/>
      <c r="D1" s="78"/>
      <c r="E1" s="79"/>
      <c r="F1" s="79"/>
      <c r="G1" s="143" t="s">
        <v>126</v>
      </c>
      <c r="H1" s="143"/>
      <c r="I1" s="143"/>
      <c r="J1" s="143"/>
      <c r="K1" s="143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</row>
    <row r="2" spans="1:51" s="81" customFormat="1" ht="50.25" customHeight="1" x14ac:dyDescent="0.3">
      <c r="A2" s="78"/>
      <c r="B2" s="78"/>
      <c r="C2" s="78"/>
      <c r="D2" s="78"/>
      <c r="E2" s="79"/>
      <c r="F2" s="79"/>
      <c r="G2" s="142" t="s">
        <v>127</v>
      </c>
      <c r="H2" s="142"/>
      <c r="I2" s="142"/>
      <c r="J2" s="142"/>
      <c r="K2" s="142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</row>
    <row r="3" spans="1:51" s="81" customFormat="1" x14ac:dyDescent="0.3">
      <c r="A3" s="78"/>
      <c r="B3" s="78"/>
      <c r="C3" s="78"/>
      <c r="D3" s="78"/>
      <c r="E3" s="79"/>
      <c r="F3" s="79"/>
      <c r="G3" s="78"/>
      <c r="H3" s="78"/>
      <c r="I3" s="78"/>
      <c r="J3" s="78"/>
      <c r="K3" s="78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</row>
    <row r="4" spans="1:51" s="81" customFormat="1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</row>
    <row r="5" spans="1:51" s="81" customFormat="1" ht="41.25" customHeight="1" x14ac:dyDescent="0.25">
      <c r="A5" s="145" t="s">
        <v>196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</row>
    <row r="6" spans="1:51" s="81" customFormat="1" x14ac:dyDescent="0.3">
      <c r="A6" s="78"/>
      <c r="B6" s="78"/>
      <c r="C6" s="78"/>
      <c r="D6" s="78"/>
      <c r="E6" s="79"/>
      <c r="F6" s="79"/>
      <c r="G6" s="78"/>
      <c r="H6" s="78"/>
      <c r="I6" s="78"/>
      <c r="J6" s="78"/>
      <c r="K6" s="78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</row>
    <row r="7" spans="1:51" s="81" customFormat="1" ht="30.75" customHeight="1" x14ac:dyDescent="0.25">
      <c r="A7" s="151" t="s">
        <v>128</v>
      </c>
      <c r="B7" s="153" t="s">
        <v>129</v>
      </c>
      <c r="C7" s="153"/>
      <c r="D7" s="153"/>
      <c r="E7" s="153" t="s">
        <v>130</v>
      </c>
      <c r="F7" s="153"/>
      <c r="G7" s="153"/>
      <c r="H7" s="153"/>
      <c r="I7" s="153"/>
      <c r="J7" s="153"/>
      <c r="K7" s="153"/>
      <c r="L7" s="149" t="s">
        <v>194</v>
      </c>
      <c r="M7" s="149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</row>
    <row r="8" spans="1:51" s="48" customFormat="1" x14ac:dyDescent="0.25">
      <c r="A8" s="151"/>
      <c r="B8" s="153"/>
      <c r="C8" s="153"/>
      <c r="D8" s="153"/>
      <c r="E8" s="68">
        <v>2021</v>
      </c>
      <c r="F8" s="68">
        <v>2022</v>
      </c>
      <c r="G8" s="69">
        <v>2023</v>
      </c>
      <c r="H8" s="69">
        <v>2024</v>
      </c>
      <c r="I8" s="69">
        <v>2025</v>
      </c>
      <c r="J8" s="69">
        <v>2026</v>
      </c>
      <c r="K8" s="69">
        <v>2027</v>
      </c>
      <c r="L8" s="149"/>
      <c r="M8" s="1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</row>
    <row r="9" spans="1:51" s="48" customFormat="1" ht="39" customHeight="1" x14ac:dyDescent="0.25">
      <c r="A9" s="151" t="s">
        <v>131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49"/>
      <c r="M9" s="149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</row>
    <row r="10" spans="1:51" s="48" customFormat="1" x14ac:dyDescent="0.25">
      <c r="A10" s="148" t="s">
        <v>132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9"/>
      <c r="M10" s="14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s="48" customFormat="1" ht="75" customHeight="1" x14ac:dyDescent="0.25">
      <c r="A11" s="70" t="s">
        <v>133</v>
      </c>
      <c r="B11" s="146" t="s">
        <v>134</v>
      </c>
      <c r="C11" s="146"/>
      <c r="D11" s="146"/>
      <c r="E11" s="60">
        <v>25</v>
      </c>
      <c r="F11" s="60">
        <v>30</v>
      </c>
      <c r="G11" s="59">
        <v>135</v>
      </c>
      <c r="H11" s="59">
        <v>140</v>
      </c>
      <c r="I11" s="59">
        <v>160</v>
      </c>
      <c r="J11" s="59">
        <v>165</v>
      </c>
      <c r="K11" s="59">
        <v>165</v>
      </c>
      <c r="L11" s="149">
        <f>SUM(E11:K11)</f>
        <v>820</v>
      </c>
      <c r="M11" s="149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spans="1:51" s="48" customFormat="1" x14ac:dyDescent="0.25">
      <c r="A12" s="148" t="s">
        <v>135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9"/>
      <c r="M12" s="149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spans="1:51" s="48" customFormat="1" ht="26.25" customHeight="1" x14ac:dyDescent="0.25">
      <c r="A13" s="70" t="s">
        <v>136</v>
      </c>
      <c r="B13" s="146" t="s">
        <v>137</v>
      </c>
      <c r="C13" s="146"/>
      <c r="D13" s="146"/>
      <c r="E13" s="60">
        <v>4</v>
      </c>
      <c r="F13" s="60">
        <v>4</v>
      </c>
      <c r="G13" s="59">
        <v>4</v>
      </c>
      <c r="H13" s="59">
        <v>5</v>
      </c>
      <c r="I13" s="59">
        <v>5</v>
      </c>
      <c r="J13" s="59">
        <v>5</v>
      </c>
      <c r="K13" s="59">
        <v>5</v>
      </c>
      <c r="L13" s="149"/>
      <c r="M13" s="149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</row>
    <row r="14" spans="1:51" s="48" customFormat="1" ht="79.5" customHeight="1" x14ac:dyDescent="0.25">
      <c r="A14" s="70" t="s">
        <v>138</v>
      </c>
      <c r="B14" s="146" t="s">
        <v>137</v>
      </c>
      <c r="C14" s="146"/>
      <c r="D14" s="146"/>
      <c r="E14" s="146" t="s">
        <v>139</v>
      </c>
      <c r="F14" s="146"/>
      <c r="G14" s="146"/>
      <c r="H14" s="146"/>
      <c r="I14" s="146"/>
      <c r="J14" s="146"/>
      <c r="K14" s="146"/>
      <c r="L14" s="149"/>
      <c r="M14" s="149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</row>
    <row r="15" spans="1:51" s="48" customFormat="1" ht="42" customHeight="1" x14ac:dyDescent="0.25">
      <c r="A15" s="70" t="s">
        <v>140</v>
      </c>
      <c r="B15" s="146" t="s">
        <v>137</v>
      </c>
      <c r="C15" s="146"/>
      <c r="D15" s="146"/>
      <c r="E15" s="60">
        <v>0</v>
      </c>
      <c r="F15" s="60">
        <v>0</v>
      </c>
      <c r="G15" s="59">
        <v>4</v>
      </c>
      <c r="H15" s="59">
        <v>4</v>
      </c>
      <c r="I15" s="59">
        <v>4</v>
      </c>
      <c r="J15" s="59">
        <v>4</v>
      </c>
      <c r="K15" s="59">
        <v>4</v>
      </c>
      <c r="L15" s="149"/>
      <c r="M15" s="149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</row>
    <row r="16" spans="1:51" s="48" customFormat="1" x14ac:dyDescent="0.25">
      <c r="A16" s="148" t="s">
        <v>141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9"/>
      <c r="M16" s="149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</row>
    <row r="17" spans="1:51" s="48" customFormat="1" ht="35.25" customHeight="1" x14ac:dyDescent="0.25">
      <c r="A17" s="70" t="s">
        <v>142</v>
      </c>
      <c r="B17" s="146" t="s">
        <v>134</v>
      </c>
      <c r="C17" s="146"/>
      <c r="D17" s="146"/>
      <c r="E17" s="60">
        <f>E11/E13</f>
        <v>6.25</v>
      </c>
      <c r="F17" s="60">
        <f>F11/F13</f>
        <v>7.5</v>
      </c>
      <c r="G17" s="59">
        <v>8.75</v>
      </c>
      <c r="H17" s="59">
        <v>8</v>
      </c>
      <c r="I17" s="59">
        <v>8</v>
      </c>
      <c r="J17" s="59">
        <v>9</v>
      </c>
      <c r="K17" s="59">
        <v>9</v>
      </c>
      <c r="L17" s="149"/>
      <c r="M17" s="149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</row>
    <row r="18" spans="1:51" s="48" customFormat="1" ht="79.5" customHeight="1" x14ac:dyDescent="0.25">
      <c r="A18" s="70" t="s">
        <v>143</v>
      </c>
      <c r="B18" s="146" t="s">
        <v>134</v>
      </c>
      <c r="C18" s="146"/>
      <c r="D18" s="146"/>
      <c r="E18" s="146" t="s">
        <v>139</v>
      </c>
      <c r="F18" s="146"/>
      <c r="G18" s="146"/>
      <c r="H18" s="146"/>
      <c r="I18" s="146"/>
      <c r="J18" s="146"/>
      <c r="K18" s="146"/>
      <c r="L18" s="149"/>
      <c r="M18" s="149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</row>
    <row r="19" spans="1:51" s="48" customFormat="1" ht="45.75" customHeight="1" x14ac:dyDescent="0.25">
      <c r="A19" s="70" t="s">
        <v>144</v>
      </c>
      <c r="B19" s="146" t="s">
        <v>134</v>
      </c>
      <c r="C19" s="146"/>
      <c r="D19" s="146"/>
      <c r="E19" s="60">
        <v>0</v>
      </c>
      <c r="F19" s="60">
        <v>0</v>
      </c>
      <c r="G19" s="59">
        <v>25</v>
      </c>
      <c r="H19" s="59">
        <v>25</v>
      </c>
      <c r="I19" s="59">
        <v>30</v>
      </c>
      <c r="J19" s="59">
        <v>30</v>
      </c>
      <c r="K19" s="59">
        <v>30</v>
      </c>
      <c r="L19" s="149"/>
      <c r="M19" s="149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</row>
    <row r="20" spans="1:51" s="48" customFormat="1" x14ac:dyDescent="0.25">
      <c r="A20" s="151" t="s">
        <v>145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49"/>
      <c r="M20" s="149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</row>
    <row r="21" spans="1:51" s="48" customFormat="1" x14ac:dyDescent="0.25">
      <c r="A21" s="148" t="s">
        <v>132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9"/>
      <c r="M21" s="149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</row>
    <row r="22" spans="1:51" s="48" customFormat="1" ht="56.25" x14ac:dyDescent="0.25">
      <c r="A22" s="70" t="s">
        <v>146</v>
      </c>
      <c r="B22" s="146" t="s">
        <v>134</v>
      </c>
      <c r="C22" s="146"/>
      <c r="D22" s="146"/>
      <c r="E22" s="60">
        <v>20</v>
      </c>
      <c r="F22" s="60">
        <v>25</v>
      </c>
      <c r="G22" s="59">
        <v>200</v>
      </c>
      <c r="H22" s="59">
        <v>190</v>
      </c>
      <c r="I22" s="59">
        <v>180</v>
      </c>
      <c r="J22" s="59">
        <v>190</v>
      </c>
      <c r="K22" s="59">
        <v>170</v>
      </c>
      <c r="L22" s="149">
        <f>SUM(E22:K22)</f>
        <v>975</v>
      </c>
      <c r="M22" s="149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</row>
    <row r="23" spans="1:51" s="48" customFormat="1" ht="23.25" customHeight="1" x14ac:dyDescent="0.25">
      <c r="A23" s="152" t="s">
        <v>135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49"/>
      <c r="M23" s="149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</row>
    <row r="24" spans="1:51" s="48" customFormat="1" ht="75" x14ac:dyDescent="0.25">
      <c r="A24" s="70" t="s">
        <v>195</v>
      </c>
      <c r="B24" s="146" t="s">
        <v>137</v>
      </c>
      <c r="C24" s="146"/>
      <c r="D24" s="146"/>
      <c r="E24" s="60">
        <v>0</v>
      </c>
      <c r="F24" s="60">
        <v>0</v>
      </c>
      <c r="G24" s="59">
        <v>3</v>
      </c>
      <c r="H24" s="59">
        <v>2</v>
      </c>
      <c r="I24" s="59">
        <v>2</v>
      </c>
      <c r="J24" s="59">
        <v>2</v>
      </c>
      <c r="K24" s="59">
        <v>2</v>
      </c>
      <c r="L24" s="149"/>
      <c r="M24" s="149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</row>
    <row r="25" spans="1:51" s="48" customFormat="1" x14ac:dyDescent="0.25">
      <c r="A25" s="148" t="s">
        <v>141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9"/>
      <c r="M25" s="149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</row>
    <row r="26" spans="1:51" s="48" customFormat="1" ht="93.75" x14ac:dyDescent="0.25">
      <c r="A26" s="70" t="s">
        <v>147</v>
      </c>
      <c r="B26" s="146" t="s">
        <v>134</v>
      </c>
      <c r="C26" s="146"/>
      <c r="D26" s="146"/>
      <c r="E26" s="60">
        <v>0</v>
      </c>
      <c r="F26" s="60">
        <v>0</v>
      </c>
      <c r="G26" s="59">
        <v>50</v>
      </c>
      <c r="H26" s="59">
        <v>65</v>
      </c>
      <c r="I26" s="59">
        <v>55</v>
      </c>
      <c r="J26" s="59">
        <v>50</v>
      </c>
      <c r="K26" s="59">
        <v>45</v>
      </c>
      <c r="L26" s="149"/>
      <c r="M26" s="149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</row>
    <row r="27" spans="1:51" s="48" customFormat="1" ht="37.5" customHeight="1" x14ac:dyDescent="0.25">
      <c r="A27" s="151" t="s">
        <v>148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49"/>
      <c r="M27" s="149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</row>
    <row r="28" spans="1:51" s="48" customFormat="1" x14ac:dyDescent="0.25">
      <c r="A28" s="148" t="s">
        <v>132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9"/>
      <c r="M28" s="149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</row>
    <row r="29" spans="1:51" s="48" customFormat="1" ht="56.25" x14ac:dyDescent="0.25">
      <c r="A29" s="70" t="s">
        <v>149</v>
      </c>
      <c r="B29" s="146" t="s">
        <v>134</v>
      </c>
      <c r="C29" s="146"/>
      <c r="D29" s="146"/>
      <c r="E29" s="60">
        <v>1095</v>
      </c>
      <c r="F29" s="60">
        <v>730</v>
      </c>
      <c r="G29" s="59">
        <v>1290</v>
      </c>
      <c r="H29" s="59">
        <v>1271</v>
      </c>
      <c r="I29" s="59">
        <v>1372</v>
      </c>
      <c r="J29" s="59">
        <v>1353</v>
      </c>
      <c r="K29" s="59">
        <v>1385</v>
      </c>
      <c r="L29" s="149">
        <f>SUM(E29:K29)</f>
        <v>8496</v>
      </c>
      <c r="M29" s="149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</row>
    <row r="30" spans="1:51" s="48" customFormat="1" x14ac:dyDescent="0.25">
      <c r="A30" s="148" t="s">
        <v>135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9"/>
      <c r="M30" s="149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</row>
    <row r="31" spans="1:51" s="48" customFormat="1" ht="86.25" customHeight="1" x14ac:dyDescent="0.25">
      <c r="A31" s="70" t="s">
        <v>150</v>
      </c>
      <c r="B31" s="146" t="s">
        <v>137</v>
      </c>
      <c r="C31" s="146"/>
      <c r="D31" s="146"/>
      <c r="E31" s="60">
        <v>8</v>
      </c>
      <c r="F31" s="60">
        <v>5</v>
      </c>
      <c r="G31" s="59">
        <v>8</v>
      </c>
      <c r="H31" s="59">
        <v>8</v>
      </c>
      <c r="I31" s="59">
        <v>7</v>
      </c>
      <c r="J31" s="59">
        <v>7</v>
      </c>
      <c r="K31" s="59">
        <v>7</v>
      </c>
      <c r="L31" s="149"/>
      <c r="M31" s="149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</row>
    <row r="32" spans="1:51" s="48" customFormat="1" ht="85.5" customHeight="1" x14ac:dyDescent="0.25">
      <c r="A32" s="70" t="s">
        <v>151</v>
      </c>
      <c r="B32" s="146" t="s">
        <v>137</v>
      </c>
      <c r="C32" s="146"/>
      <c r="D32" s="146"/>
      <c r="E32" s="60">
        <v>5</v>
      </c>
      <c r="F32" s="60">
        <v>4</v>
      </c>
      <c r="G32" s="59">
        <v>3</v>
      </c>
      <c r="H32" s="59">
        <v>3</v>
      </c>
      <c r="I32" s="59">
        <v>3</v>
      </c>
      <c r="J32" s="59">
        <v>3</v>
      </c>
      <c r="K32" s="59">
        <v>3</v>
      </c>
      <c r="L32" s="149"/>
      <c r="M32" s="149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</row>
    <row r="33" spans="1:51" s="48" customFormat="1" ht="77.25" customHeight="1" x14ac:dyDescent="0.25">
      <c r="A33" s="70" t="s">
        <v>152</v>
      </c>
      <c r="B33" s="146" t="s">
        <v>153</v>
      </c>
      <c r="C33" s="146"/>
      <c r="D33" s="146"/>
      <c r="E33" s="60">
        <v>17</v>
      </c>
      <c r="F33" s="60">
        <v>9.4600000000000009</v>
      </c>
      <c r="G33" s="59">
        <v>18</v>
      </c>
      <c r="H33" s="59">
        <v>18.5</v>
      </c>
      <c r="I33" s="59">
        <v>19</v>
      </c>
      <c r="J33" s="59">
        <v>19.5</v>
      </c>
      <c r="K33" s="59">
        <v>19.5</v>
      </c>
      <c r="L33" s="149"/>
      <c r="M33" s="149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</row>
    <row r="34" spans="1:51" s="48" customFormat="1" ht="69" customHeight="1" x14ac:dyDescent="0.25">
      <c r="A34" s="70" t="s">
        <v>154</v>
      </c>
      <c r="B34" s="146" t="s">
        <v>137</v>
      </c>
      <c r="C34" s="146"/>
      <c r="D34" s="146"/>
      <c r="E34" s="60">
        <v>2</v>
      </c>
      <c r="F34" s="60">
        <v>1</v>
      </c>
      <c r="G34" s="59">
        <v>2</v>
      </c>
      <c r="H34" s="59">
        <v>2</v>
      </c>
      <c r="I34" s="59">
        <v>2</v>
      </c>
      <c r="J34" s="59">
        <v>2</v>
      </c>
      <c r="K34" s="59">
        <v>2</v>
      </c>
      <c r="L34" s="149"/>
      <c r="M34" s="149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</row>
    <row r="35" spans="1:51" s="48" customFormat="1" ht="71.25" customHeight="1" x14ac:dyDescent="0.25">
      <c r="A35" s="70" t="s">
        <v>155</v>
      </c>
      <c r="B35" s="146" t="s">
        <v>137</v>
      </c>
      <c r="C35" s="146"/>
      <c r="D35" s="146"/>
      <c r="E35" s="60">
        <v>5</v>
      </c>
      <c r="F35" s="60">
        <v>6</v>
      </c>
      <c r="G35" s="59">
        <v>7</v>
      </c>
      <c r="H35" s="59">
        <v>6</v>
      </c>
      <c r="I35" s="59">
        <v>6</v>
      </c>
      <c r="J35" s="59">
        <v>7</v>
      </c>
      <c r="K35" s="59">
        <v>7</v>
      </c>
      <c r="L35" s="149"/>
      <c r="M35" s="149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</row>
    <row r="36" spans="1:51" s="48" customFormat="1" ht="72.75" customHeight="1" x14ac:dyDescent="0.25">
      <c r="A36" s="71" t="s">
        <v>156</v>
      </c>
      <c r="B36" s="146" t="s">
        <v>137</v>
      </c>
      <c r="C36" s="146"/>
      <c r="D36" s="146"/>
      <c r="E36" s="60">
        <v>2</v>
      </c>
      <c r="F36" s="60">
        <v>1</v>
      </c>
      <c r="G36" s="59">
        <v>2</v>
      </c>
      <c r="H36" s="59">
        <v>1</v>
      </c>
      <c r="I36" s="59">
        <v>2</v>
      </c>
      <c r="J36" s="59">
        <v>1</v>
      </c>
      <c r="K36" s="59">
        <v>2</v>
      </c>
      <c r="L36" s="149"/>
      <c r="M36" s="149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</row>
    <row r="37" spans="1:51" s="48" customFormat="1" x14ac:dyDescent="0.25">
      <c r="A37" s="148" t="s">
        <v>141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9"/>
      <c r="M37" s="149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</row>
    <row r="38" spans="1:51" s="48" customFormat="1" ht="75" x14ac:dyDescent="0.25">
      <c r="A38" s="70" t="s">
        <v>157</v>
      </c>
      <c r="B38" s="146" t="s">
        <v>134</v>
      </c>
      <c r="C38" s="146"/>
      <c r="D38" s="146"/>
      <c r="E38" s="60">
        <f>'Додаток 1'!H25/'Додаток 3'!E31</f>
        <v>27.5</v>
      </c>
      <c r="F38" s="72">
        <f>'Додаток 1'!I25/'Додаток 3'!F31</f>
        <v>30</v>
      </c>
      <c r="G38" s="73">
        <f>'Додаток 1'!J25/'Додаток 3'!G31</f>
        <v>33.75</v>
      </c>
      <c r="H38" s="73">
        <f>'Додаток 1'!K25/'Додаток 3'!H31</f>
        <v>33.75</v>
      </c>
      <c r="I38" s="73">
        <f>'Додаток 1'!L25/'Додаток 3'!I31</f>
        <v>41.428571428571431</v>
      </c>
      <c r="J38" s="73">
        <f>'Додаток 1'!M25/'Додаток 3'!J31</f>
        <v>41.428571428571431</v>
      </c>
      <c r="K38" s="73">
        <f>'Додаток 1'!N25/'Додаток 3'!K31</f>
        <v>42.857142857142854</v>
      </c>
      <c r="L38" s="149"/>
      <c r="M38" s="149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</row>
    <row r="39" spans="1:51" s="48" customFormat="1" ht="37.5" x14ac:dyDescent="0.25">
      <c r="A39" s="70" t="s">
        <v>158</v>
      </c>
      <c r="B39" s="146" t="s">
        <v>134</v>
      </c>
      <c r="C39" s="146"/>
      <c r="D39" s="146"/>
      <c r="E39" s="72">
        <f>'Додаток 1'!H27/'Додаток 3'!E32</f>
        <v>34</v>
      </c>
      <c r="F39" s="72">
        <f>'Додаток 1'!I27/'Додаток 3'!F32</f>
        <v>37.5</v>
      </c>
      <c r="G39" s="73">
        <f>'Додаток 1'!J27/'Додаток 3'!G32</f>
        <v>33.333333333333336</v>
      </c>
      <c r="H39" s="73">
        <f>'Додаток 1'!K27/'Додаток 3'!H32</f>
        <v>23.333333333333332</v>
      </c>
      <c r="I39" s="73">
        <f>'Додаток 1'!L27/'Додаток 3'!I32</f>
        <v>33.333333333333336</v>
      </c>
      <c r="J39" s="73">
        <f>'Додаток 1'!M27/'Додаток 3'!J32</f>
        <v>30</v>
      </c>
      <c r="K39" s="73">
        <f>'Додаток 1'!N27/'Додаток 3'!K32</f>
        <v>23.333333333333332</v>
      </c>
      <c r="L39" s="149"/>
      <c r="M39" s="149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</row>
    <row r="40" spans="1:51" s="48" customFormat="1" ht="75" x14ac:dyDescent="0.25">
      <c r="A40" s="70" t="s">
        <v>159</v>
      </c>
      <c r="B40" s="146" t="s">
        <v>134</v>
      </c>
      <c r="C40" s="146"/>
      <c r="D40" s="146"/>
      <c r="E40" s="73">
        <f>'Додаток 1'!H29/'Додаток 3'!E33</f>
        <v>20.588235294117649</v>
      </c>
      <c r="F40" s="72">
        <f>'Додаток 1'!I29/'Додаток 3'!F33</f>
        <v>21.141649048625791</v>
      </c>
      <c r="G40" s="73">
        <f>'Додаток 1'!J29/'Додаток 3'!G33</f>
        <v>21.388888888888889</v>
      </c>
      <c r="H40" s="73">
        <f>'Додаток 1'!K29/'Додаток 3'!H33</f>
        <v>21.189189189189189</v>
      </c>
      <c r="I40" s="73">
        <f>'Додаток 1'!L29/'Додаток 3'!I33</f>
        <v>20.631578947368421</v>
      </c>
      <c r="J40" s="73">
        <f>'Додаток 1'!M29/'Додаток 3'!J33</f>
        <v>20.615384615384617</v>
      </c>
      <c r="K40" s="73">
        <f>'Додаток 1'!N29/'Додаток 3'!K33</f>
        <v>20.871794871794872</v>
      </c>
      <c r="L40" s="149"/>
      <c r="M40" s="149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</row>
    <row r="41" spans="1:51" s="48" customFormat="1" ht="37.5" x14ac:dyDescent="0.25">
      <c r="A41" s="70" t="s">
        <v>160</v>
      </c>
      <c r="B41" s="146" t="s">
        <v>134</v>
      </c>
      <c r="C41" s="146"/>
      <c r="D41" s="146"/>
      <c r="E41" s="72">
        <f>'Додаток 1'!H31/'Додаток 3'!E34</f>
        <v>85</v>
      </c>
      <c r="F41" s="72">
        <f>'Додаток 1'!I31/'Додаток 3'!F34</f>
        <v>100</v>
      </c>
      <c r="G41" s="73">
        <f>'Додаток 1'!J31/'Додаток 3'!G34</f>
        <v>105</v>
      </c>
      <c r="H41" s="73">
        <f>'Додаток 1'!K31/'Додаток 3'!H34</f>
        <v>115</v>
      </c>
      <c r="I41" s="73">
        <f>'Додаток 1'!L31/'Додаток 3'!I34</f>
        <v>115</v>
      </c>
      <c r="J41" s="73">
        <f>'Додаток 1'!M31/'Додаток 3'!J34</f>
        <v>125</v>
      </c>
      <c r="K41" s="73">
        <f>'Додаток 1'!N31/'Додаток 3'!K34</f>
        <v>125</v>
      </c>
      <c r="L41" s="149"/>
      <c r="M41" s="149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</row>
    <row r="42" spans="1:51" s="48" customFormat="1" ht="56.25" x14ac:dyDescent="0.25">
      <c r="A42" s="70" t="s">
        <v>161</v>
      </c>
      <c r="B42" s="146" t="s">
        <v>134</v>
      </c>
      <c r="C42" s="146"/>
      <c r="D42" s="146"/>
      <c r="E42" s="72">
        <f>'Додаток 1'!H40/'Додаток 3'!E35</f>
        <v>9</v>
      </c>
      <c r="F42" s="72">
        <f>'Додаток 1'!I40/'Додаток 3'!F35</f>
        <v>8.3333333333333339</v>
      </c>
      <c r="G42" s="73">
        <f>'Додаток 1'!J40/'Додаток 3'!G35</f>
        <v>7.1428571428571432</v>
      </c>
      <c r="H42" s="73">
        <f>'Додаток 1'!K40/'Додаток 3'!H35</f>
        <v>9.1666666666666661</v>
      </c>
      <c r="I42" s="73">
        <f>'Додаток 1'!L40/'Додаток 3'!I35</f>
        <v>9.1666666666666661</v>
      </c>
      <c r="J42" s="73">
        <f>'Додаток 1'!M40/'Додаток 3'!J35</f>
        <v>8.5714285714285712</v>
      </c>
      <c r="K42" s="73">
        <f>'Додаток 1'!N40/'Додаток 3'!K35</f>
        <v>8.5714285714285712</v>
      </c>
      <c r="L42" s="149"/>
      <c r="M42" s="149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</row>
    <row r="43" spans="1:51" s="48" customFormat="1" ht="56.25" x14ac:dyDescent="0.25">
      <c r="A43" s="70" t="s">
        <v>162</v>
      </c>
      <c r="B43" s="146" t="s">
        <v>134</v>
      </c>
      <c r="C43" s="146"/>
      <c r="D43" s="146"/>
      <c r="E43" s="74">
        <f>'Додаток 1'!H41/'Додаток 3'!E36:E36</f>
        <v>20</v>
      </c>
      <c r="F43" s="72">
        <f>'Додаток 1'!I41/'Додаток 3'!F36:F36</f>
        <v>20</v>
      </c>
      <c r="G43" s="73">
        <f>'Додаток 1'!J41/'Додаток 3'!G36:G36</f>
        <v>22.5</v>
      </c>
      <c r="H43" s="73">
        <f>'Додаток 1'!K41/'Додаток 3'!H36:H36</f>
        <v>22</v>
      </c>
      <c r="I43" s="73">
        <f>'Додаток 1'!L41/'Додаток 3'!I36:I36</f>
        <v>22.5</v>
      </c>
      <c r="J43" s="73">
        <f>'Додаток 1'!M41/'Додаток 3'!J36:J36</f>
        <v>24</v>
      </c>
      <c r="K43" s="73">
        <f>'Додаток 1'!N41/'Додаток 3'!K36:K36</f>
        <v>24</v>
      </c>
      <c r="L43" s="149"/>
      <c r="M43" s="149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</row>
    <row r="44" spans="1:51" s="48" customFormat="1" x14ac:dyDescent="0.25">
      <c r="A44" s="148" t="s">
        <v>163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9"/>
      <c r="M44" s="149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</row>
    <row r="45" spans="1:51" s="48" customFormat="1" ht="56.25" x14ac:dyDescent="0.25">
      <c r="A45" s="70" t="s">
        <v>164</v>
      </c>
      <c r="B45" s="146" t="s">
        <v>165</v>
      </c>
      <c r="C45" s="146"/>
      <c r="D45" s="146"/>
      <c r="E45" s="60">
        <v>103</v>
      </c>
      <c r="F45" s="60">
        <v>104</v>
      </c>
      <c r="G45" s="59">
        <v>105</v>
      </c>
      <c r="H45" s="59">
        <v>105</v>
      </c>
      <c r="I45" s="59">
        <v>105</v>
      </c>
      <c r="J45" s="59">
        <v>106</v>
      </c>
      <c r="K45" s="59">
        <v>106</v>
      </c>
      <c r="L45" s="149"/>
      <c r="M45" s="149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</row>
    <row r="46" spans="1:51" s="48" customFormat="1" ht="41.25" customHeight="1" x14ac:dyDescent="0.25">
      <c r="A46" s="70" t="s">
        <v>166</v>
      </c>
      <c r="B46" s="146" t="s">
        <v>165</v>
      </c>
      <c r="C46" s="146"/>
      <c r="D46" s="146"/>
      <c r="E46" s="60">
        <v>127</v>
      </c>
      <c r="F46" s="60">
        <v>130</v>
      </c>
      <c r="G46" s="59">
        <v>130</v>
      </c>
      <c r="H46" s="59">
        <v>132</v>
      </c>
      <c r="I46" s="59">
        <v>132</v>
      </c>
      <c r="J46" s="59">
        <v>133</v>
      </c>
      <c r="K46" s="59">
        <v>133</v>
      </c>
      <c r="L46" s="149"/>
      <c r="M46" s="149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</row>
    <row r="47" spans="1:51" s="48" customFormat="1" ht="56.25" x14ac:dyDescent="0.25">
      <c r="A47" s="70" t="s">
        <v>167</v>
      </c>
      <c r="B47" s="146" t="s">
        <v>165</v>
      </c>
      <c r="C47" s="146"/>
      <c r="D47" s="146"/>
      <c r="E47" s="60">
        <v>115</v>
      </c>
      <c r="F47" s="60">
        <v>115</v>
      </c>
      <c r="G47" s="59">
        <v>120</v>
      </c>
      <c r="H47" s="59">
        <v>120</v>
      </c>
      <c r="I47" s="59">
        <v>125</v>
      </c>
      <c r="J47" s="59">
        <v>125</v>
      </c>
      <c r="K47" s="59">
        <v>130</v>
      </c>
      <c r="L47" s="149"/>
      <c r="M47" s="149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</row>
    <row r="48" spans="1:51" s="48" customFormat="1" ht="83.25" customHeight="1" x14ac:dyDescent="0.25">
      <c r="A48" s="70" t="s">
        <v>168</v>
      </c>
      <c r="B48" s="146" t="s">
        <v>165</v>
      </c>
      <c r="C48" s="146"/>
      <c r="D48" s="146"/>
      <c r="E48" s="60">
        <v>110</v>
      </c>
      <c r="F48" s="60">
        <v>112</v>
      </c>
      <c r="G48" s="59">
        <v>115</v>
      </c>
      <c r="H48" s="59">
        <v>115</v>
      </c>
      <c r="I48" s="59">
        <v>117</v>
      </c>
      <c r="J48" s="59">
        <v>120</v>
      </c>
      <c r="K48" s="59">
        <v>120</v>
      </c>
      <c r="L48" s="149"/>
      <c r="M48" s="149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</row>
    <row r="49" spans="1:51" s="48" customFormat="1" x14ac:dyDescent="0.25">
      <c r="A49" s="151" t="s">
        <v>169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49"/>
      <c r="M49" s="149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</row>
    <row r="50" spans="1:51" s="48" customFormat="1" x14ac:dyDescent="0.25">
      <c r="A50" s="148" t="s">
        <v>132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9"/>
      <c r="M50" s="149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</row>
    <row r="51" spans="1:51" s="48" customFormat="1" ht="45" customHeight="1" x14ac:dyDescent="0.25">
      <c r="A51" s="70" t="s">
        <v>170</v>
      </c>
      <c r="B51" s="146" t="s">
        <v>134</v>
      </c>
      <c r="C51" s="146"/>
      <c r="D51" s="146"/>
      <c r="E51" s="60">
        <v>240</v>
      </c>
      <c r="F51" s="60">
        <v>0</v>
      </c>
      <c r="G51" s="59">
        <v>495</v>
      </c>
      <c r="H51" s="59">
        <v>540</v>
      </c>
      <c r="I51" s="59">
        <v>585</v>
      </c>
      <c r="J51" s="59">
        <v>625</v>
      </c>
      <c r="K51" s="59">
        <v>645</v>
      </c>
      <c r="L51" s="149">
        <f>SUM(E51:K51)</f>
        <v>3130</v>
      </c>
      <c r="M51" s="149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</row>
    <row r="52" spans="1:51" s="48" customFormat="1" x14ac:dyDescent="0.25">
      <c r="A52" s="148" t="s">
        <v>135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9"/>
      <c r="M52" s="149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</row>
    <row r="53" spans="1:51" s="48" customFormat="1" ht="56.25" x14ac:dyDescent="0.25">
      <c r="A53" s="70" t="s">
        <v>171</v>
      </c>
      <c r="B53" s="146" t="s">
        <v>137</v>
      </c>
      <c r="C53" s="146"/>
      <c r="D53" s="146"/>
      <c r="E53" s="60">
        <v>0</v>
      </c>
      <c r="F53" s="60">
        <v>0</v>
      </c>
      <c r="G53" s="59">
        <v>2</v>
      </c>
      <c r="H53" s="59">
        <v>2</v>
      </c>
      <c r="I53" s="59">
        <v>2</v>
      </c>
      <c r="J53" s="59">
        <v>2</v>
      </c>
      <c r="K53" s="59">
        <v>2</v>
      </c>
      <c r="L53" s="149"/>
      <c r="M53" s="149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</row>
    <row r="54" spans="1:51" s="48" customFormat="1" ht="56.25" x14ac:dyDescent="0.25">
      <c r="A54" s="70" t="s">
        <v>172</v>
      </c>
      <c r="B54" s="146" t="s">
        <v>137</v>
      </c>
      <c r="C54" s="146"/>
      <c r="D54" s="146"/>
      <c r="E54" s="60">
        <v>3</v>
      </c>
      <c r="F54" s="60">
        <v>0</v>
      </c>
      <c r="G54" s="59">
        <v>3</v>
      </c>
      <c r="H54" s="59">
        <v>3</v>
      </c>
      <c r="I54" s="59">
        <v>4</v>
      </c>
      <c r="J54" s="59">
        <v>4</v>
      </c>
      <c r="K54" s="59">
        <v>4</v>
      </c>
      <c r="L54" s="149"/>
      <c r="M54" s="149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51" s="48" customFormat="1" ht="56.25" x14ac:dyDescent="0.25">
      <c r="A55" s="70" t="s">
        <v>173</v>
      </c>
      <c r="B55" s="146" t="s">
        <v>137</v>
      </c>
      <c r="C55" s="146"/>
      <c r="D55" s="146"/>
      <c r="E55" s="60">
        <v>1</v>
      </c>
      <c r="F55" s="60">
        <v>0</v>
      </c>
      <c r="G55" s="59">
        <v>2</v>
      </c>
      <c r="H55" s="59">
        <v>2</v>
      </c>
      <c r="I55" s="59">
        <v>2</v>
      </c>
      <c r="J55" s="59">
        <v>2</v>
      </c>
      <c r="K55" s="59">
        <v>2</v>
      </c>
      <c r="L55" s="149"/>
      <c r="M55" s="149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51" s="48" customFormat="1" x14ac:dyDescent="0.25">
      <c r="A56" s="148" t="s">
        <v>141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9"/>
      <c r="M56" s="149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</row>
    <row r="57" spans="1:51" s="48" customFormat="1" ht="56.25" x14ac:dyDescent="0.25">
      <c r="A57" s="70" t="s">
        <v>174</v>
      </c>
      <c r="B57" s="146" t="s">
        <v>134</v>
      </c>
      <c r="C57" s="146"/>
      <c r="D57" s="146"/>
      <c r="E57" s="60">
        <v>0</v>
      </c>
      <c r="F57" s="60">
        <v>0</v>
      </c>
      <c r="G57" s="59">
        <v>100</v>
      </c>
      <c r="H57" s="59">
        <v>110</v>
      </c>
      <c r="I57" s="59">
        <v>125</v>
      </c>
      <c r="J57" s="59">
        <v>135</v>
      </c>
      <c r="K57" s="59">
        <v>135</v>
      </c>
      <c r="L57" s="149"/>
      <c r="M57" s="149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</row>
    <row r="58" spans="1:51" s="48" customFormat="1" ht="75" x14ac:dyDescent="0.25">
      <c r="A58" s="70" t="s">
        <v>175</v>
      </c>
      <c r="B58" s="146" t="s">
        <v>134</v>
      </c>
      <c r="C58" s="146"/>
      <c r="D58" s="146"/>
      <c r="E58" s="60">
        <f>'Додаток 1'!H50/'Додаток 3'!E54</f>
        <v>50</v>
      </c>
      <c r="F58" s="60">
        <v>0</v>
      </c>
      <c r="G58" s="59">
        <v>53.33</v>
      </c>
      <c r="H58" s="59">
        <v>56.67</v>
      </c>
      <c r="I58" s="59">
        <v>43.75</v>
      </c>
      <c r="J58" s="59">
        <v>43.75</v>
      </c>
      <c r="K58" s="59">
        <v>45</v>
      </c>
      <c r="L58" s="149"/>
      <c r="M58" s="149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</row>
    <row r="59" spans="1:51" s="48" customFormat="1" ht="56.25" x14ac:dyDescent="0.25">
      <c r="A59" s="70" t="s">
        <v>176</v>
      </c>
      <c r="B59" s="146" t="s">
        <v>134</v>
      </c>
      <c r="C59" s="146"/>
      <c r="D59" s="146"/>
      <c r="E59" s="60">
        <f>'Додаток 1'!H52/'Додаток 3'!E55</f>
        <v>90</v>
      </c>
      <c r="F59" s="60">
        <v>0</v>
      </c>
      <c r="G59" s="59">
        <v>67.5</v>
      </c>
      <c r="H59" s="59">
        <v>75</v>
      </c>
      <c r="I59" s="59">
        <v>80</v>
      </c>
      <c r="J59" s="59">
        <v>90</v>
      </c>
      <c r="K59" s="59">
        <v>97.5</v>
      </c>
      <c r="L59" s="149"/>
      <c r="M59" s="149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</row>
    <row r="60" spans="1:51" s="48" customFormat="1" x14ac:dyDescent="0.25">
      <c r="A60" s="148" t="s">
        <v>163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9"/>
      <c r="M60" s="149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</row>
    <row r="61" spans="1:51" s="48" customFormat="1" ht="56.25" x14ac:dyDescent="0.25">
      <c r="A61" s="70" t="s">
        <v>177</v>
      </c>
      <c r="B61" s="146" t="s">
        <v>165</v>
      </c>
      <c r="C61" s="146"/>
      <c r="D61" s="146"/>
      <c r="E61" s="60" t="s">
        <v>178</v>
      </c>
      <c r="F61" s="60">
        <v>115</v>
      </c>
      <c r="G61" s="59">
        <v>117</v>
      </c>
      <c r="H61" s="59">
        <v>120</v>
      </c>
      <c r="I61" s="59">
        <v>120</v>
      </c>
      <c r="J61" s="59">
        <v>122</v>
      </c>
      <c r="K61" s="59">
        <v>122</v>
      </c>
      <c r="L61" s="149"/>
      <c r="M61" s="149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</row>
    <row r="62" spans="1:51" s="48" customFormat="1" ht="56.25" x14ac:dyDescent="0.25">
      <c r="A62" s="70" t="s">
        <v>179</v>
      </c>
      <c r="B62" s="146" t="s">
        <v>165</v>
      </c>
      <c r="C62" s="146"/>
      <c r="D62" s="146"/>
      <c r="E62" s="60">
        <v>103</v>
      </c>
      <c r="F62" s="60">
        <v>104</v>
      </c>
      <c r="G62" s="59">
        <v>104</v>
      </c>
      <c r="H62" s="59">
        <v>105</v>
      </c>
      <c r="I62" s="59">
        <v>105</v>
      </c>
      <c r="J62" s="59">
        <v>106</v>
      </c>
      <c r="K62" s="59">
        <v>106</v>
      </c>
      <c r="L62" s="149"/>
      <c r="M62" s="149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</row>
    <row r="63" spans="1:51" s="48" customFormat="1" x14ac:dyDescent="0.25">
      <c r="A63" s="151" t="s">
        <v>180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49"/>
      <c r="M63" s="149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</row>
    <row r="64" spans="1:51" s="48" customFormat="1" x14ac:dyDescent="0.25">
      <c r="A64" s="148" t="s">
        <v>132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9"/>
      <c r="M64" s="149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</row>
    <row r="65" spans="1:51" s="48" customFormat="1" ht="37.5" x14ac:dyDescent="0.25">
      <c r="A65" s="70" t="s">
        <v>181</v>
      </c>
      <c r="B65" s="146" t="s">
        <v>134</v>
      </c>
      <c r="C65" s="146"/>
      <c r="D65" s="146"/>
      <c r="E65" s="60">
        <v>235</v>
      </c>
      <c r="F65" s="60">
        <v>185</v>
      </c>
      <c r="G65" s="59">
        <v>285</v>
      </c>
      <c r="H65" s="59">
        <v>300</v>
      </c>
      <c r="I65" s="59">
        <v>325</v>
      </c>
      <c r="J65" s="59">
        <v>342</v>
      </c>
      <c r="K65" s="59">
        <v>357</v>
      </c>
      <c r="L65" s="149">
        <f>SUM(E65:K65)</f>
        <v>2029</v>
      </c>
      <c r="M65" s="149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</row>
    <row r="66" spans="1:51" s="48" customFormat="1" x14ac:dyDescent="0.25">
      <c r="A66" s="148" t="s">
        <v>135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9"/>
      <c r="M66" s="149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</row>
    <row r="67" spans="1:51" s="48" customFormat="1" ht="131.25" x14ac:dyDescent="0.25">
      <c r="A67" s="70" t="s">
        <v>182</v>
      </c>
      <c r="B67" s="146" t="s">
        <v>137</v>
      </c>
      <c r="C67" s="146"/>
      <c r="D67" s="146"/>
      <c r="E67" s="60">
        <v>3</v>
      </c>
      <c r="F67" s="60">
        <v>2</v>
      </c>
      <c r="G67" s="59">
        <v>3</v>
      </c>
      <c r="H67" s="59">
        <v>4</v>
      </c>
      <c r="I67" s="59">
        <v>4</v>
      </c>
      <c r="J67" s="59">
        <v>4</v>
      </c>
      <c r="K67" s="59">
        <v>4</v>
      </c>
      <c r="L67" s="149"/>
      <c r="M67" s="149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</row>
    <row r="68" spans="1:51" s="48" customFormat="1" ht="112.5" x14ac:dyDescent="0.25">
      <c r="A68" s="70" t="s">
        <v>183</v>
      </c>
      <c r="B68" s="146" t="s">
        <v>137</v>
      </c>
      <c r="C68" s="146"/>
      <c r="D68" s="146"/>
      <c r="E68" s="60">
        <v>2</v>
      </c>
      <c r="F68" s="60">
        <v>1</v>
      </c>
      <c r="G68" s="59">
        <v>2</v>
      </c>
      <c r="H68" s="59">
        <v>2</v>
      </c>
      <c r="I68" s="59">
        <v>3</v>
      </c>
      <c r="J68" s="59">
        <v>3</v>
      </c>
      <c r="K68" s="59">
        <v>3</v>
      </c>
      <c r="L68" s="149"/>
      <c r="M68" s="149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</row>
    <row r="69" spans="1:51" s="48" customFormat="1" ht="75" x14ac:dyDescent="0.25">
      <c r="A69" s="70" t="s">
        <v>184</v>
      </c>
      <c r="B69" s="146" t="s">
        <v>137</v>
      </c>
      <c r="C69" s="146"/>
      <c r="D69" s="146"/>
      <c r="E69" s="60">
        <v>2</v>
      </c>
      <c r="F69" s="60">
        <v>2</v>
      </c>
      <c r="G69" s="59">
        <v>2</v>
      </c>
      <c r="H69" s="59">
        <v>2</v>
      </c>
      <c r="I69" s="59">
        <v>2</v>
      </c>
      <c r="J69" s="59">
        <v>2</v>
      </c>
      <c r="K69" s="59">
        <v>2</v>
      </c>
      <c r="L69" s="149"/>
      <c r="M69" s="149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</row>
    <row r="70" spans="1:51" s="48" customFormat="1" ht="93.75" x14ac:dyDescent="0.25">
      <c r="A70" s="70" t="s">
        <v>185</v>
      </c>
      <c r="B70" s="146" t="s">
        <v>137</v>
      </c>
      <c r="C70" s="146"/>
      <c r="D70" s="146"/>
      <c r="E70" s="60">
        <v>2</v>
      </c>
      <c r="F70" s="60">
        <v>2</v>
      </c>
      <c r="G70" s="59">
        <v>2</v>
      </c>
      <c r="H70" s="59">
        <v>2</v>
      </c>
      <c r="I70" s="59">
        <v>2</v>
      </c>
      <c r="J70" s="59">
        <v>2</v>
      </c>
      <c r="K70" s="59">
        <v>2</v>
      </c>
      <c r="L70" s="149"/>
      <c r="M70" s="149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</row>
    <row r="71" spans="1:51" s="48" customFormat="1" x14ac:dyDescent="0.25">
      <c r="A71" s="148" t="s">
        <v>141</v>
      </c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9"/>
      <c r="M71" s="149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</row>
    <row r="72" spans="1:51" s="48" customFormat="1" ht="131.25" x14ac:dyDescent="0.25">
      <c r="A72" s="70" t="s">
        <v>186</v>
      </c>
      <c r="B72" s="146" t="s">
        <v>134</v>
      </c>
      <c r="C72" s="146"/>
      <c r="D72" s="146"/>
      <c r="E72" s="72">
        <f>'Додаток 1'!H57/'Додаток 3'!E67</f>
        <v>26.666666666666668</v>
      </c>
      <c r="F72" s="75">
        <f>'Додаток 1'!I57/'Додаток 3'!F67</f>
        <v>20</v>
      </c>
      <c r="G72" s="76">
        <v>30</v>
      </c>
      <c r="H72" s="59">
        <v>23.75</v>
      </c>
      <c r="I72" s="59">
        <v>26.25</v>
      </c>
      <c r="J72" s="59">
        <v>26.25</v>
      </c>
      <c r="K72" s="59">
        <v>27.5</v>
      </c>
      <c r="L72" s="149"/>
      <c r="M72" s="149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</row>
    <row r="73" spans="1:51" s="48" customFormat="1" ht="112.5" x14ac:dyDescent="0.25">
      <c r="A73" s="70" t="s">
        <v>187</v>
      </c>
      <c r="B73" s="146" t="s">
        <v>134</v>
      </c>
      <c r="C73" s="146"/>
      <c r="D73" s="146"/>
      <c r="E73" s="60">
        <f>'Додаток 1'!H58/'Додаток 3'!E68</f>
        <v>20</v>
      </c>
      <c r="F73" s="60">
        <f>'Додаток 1'!I58/'Додаток 3'!F68</f>
        <v>20</v>
      </c>
      <c r="G73" s="59">
        <v>30</v>
      </c>
      <c r="H73" s="59">
        <v>32.5</v>
      </c>
      <c r="I73" s="59">
        <v>23.33</v>
      </c>
      <c r="J73" s="59">
        <v>27.33</v>
      </c>
      <c r="K73" s="59">
        <v>27.33</v>
      </c>
      <c r="L73" s="149"/>
      <c r="M73" s="149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</row>
    <row r="74" spans="1:51" s="48" customFormat="1" ht="75" x14ac:dyDescent="0.25">
      <c r="A74" s="70" t="s">
        <v>188</v>
      </c>
      <c r="B74" s="146" t="s">
        <v>134</v>
      </c>
      <c r="C74" s="146"/>
      <c r="D74" s="146"/>
      <c r="E74" s="60">
        <f>'Додаток 1'!H59/'Додаток 3'!E69</f>
        <v>30</v>
      </c>
      <c r="F74" s="60">
        <f>'Додаток 1'!I59/'Додаток 3'!F69</f>
        <v>32.5</v>
      </c>
      <c r="G74" s="59">
        <v>35</v>
      </c>
      <c r="H74" s="59">
        <v>35</v>
      </c>
      <c r="I74" s="59">
        <v>37.5</v>
      </c>
      <c r="J74" s="59">
        <v>37.5</v>
      </c>
      <c r="K74" s="59">
        <v>40</v>
      </c>
      <c r="L74" s="149"/>
      <c r="M74" s="149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</row>
    <row r="75" spans="1:51" s="48" customFormat="1" ht="95.25" customHeight="1" x14ac:dyDescent="0.25">
      <c r="A75" s="70" t="s">
        <v>189</v>
      </c>
      <c r="B75" s="146" t="s">
        <v>134</v>
      </c>
      <c r="C75" s="146"/>
      <c r="D75" s="146"/>
      <c r="E75" s="60">
        <f>'Додаток 1'!H60/'Додаток 3'!E70</f>
        <v>27.5</v>
      </c>
      <c r="F75" s="60">
        <f>'Додаток 1'!I60/'Додаток 3'!F70</f>
        <v>30</v>
      </c>
      <c r="G75" s="59">
        <v>32.5</v>
      </c>
      <c r="H75" s="59">
        <v>35</v>
      </c>
      <c r="I75" s="59">
        <v>37.5</v>
      </c>
      <c r="J75" s="59">
        <v>40</v>
      </c>
      <c r="K75" s="59">
        <v>42.5</v>
      </c>
      <c r="L75" s="149"/>
      <c r="M75" s="149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</row>
    <row r="76" spans="1:51" s="48" customFormat="1" x14ac:dyDescent="0.25">
      <c r="A76" s="151" t="s">
        <v>190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49"/>
      <c r="M76" s="149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</row>
    <row r="77" spans="1:51" s="48" customFormat="1" x14ac:dyDescent="0.25">
      <c r="A77" s="148" t="s">
        <v>132</v>
      </c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9"/>
      <c r="M77" s="149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</row>
    <row r="78" spans="1:51" s="48" customFormat="1" ht="56.25" x14ac:dyDescent="0.25">
      <c r="A78" s="70" t="s">
        <v>191</v>
      </c>
      <c r="B78" s="146" t="s">
        <v>134</v>
      </c>
      <c r="C78" s="146"/>
      <c r="D78" s="146"/>
      <c r="E78" s="77">
        <v>1612</v>
      </c>
      <c r="F78" s="77">
        <v>2150</v>
      </c>
      <c r="G78" s="59">
        <v>800</v>
      </c>
      <c r="H78" s="59">
        <v>850</v>
      </c>
      <c r="I78" s="59">
        <v>900</v>
      </c>
      <c r="J78" s="59">
        <v>900</v>
      </c>
      <c r="K78" s="59">
        <v>950</v>
      </c>
      <c r="L78" s="150">
        <f>SUM(E78:K78)</f>
        <v>8162</v>
      </c>
      <c r="M78" s="149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</row>
    <row r="79" spans="1:51" s="48" customFormat="1" x14ac:dyDescent="0.25">
      <c r="A79" s="148" t="s">
        <v>135</v>
      </c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9"/>
      <c r="M79" s="149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</row>
    <row r="80" spans="1:51" s="48" customFormat="1" ht="75" x14ac:dyDescent="0.25">
      <c r="A80" s="70" t="s">
        <v>192</v>
      </c>
      <c r="B80" s="146" t="s">
        <v>137</v>
      </c>
      <c r="C80" s="146"/>
      <c r="D80" s="146"/>
      <c r="E80" s="60">
        <v>1</v>
      </c>
      <c r="F80" s="60">
        <v>1</v>
      </c>
      <c r="G80" s="59">
        <v>2</v>
      </c>
      <c r="H80" s="59">
        <v>2</v>
      </c>
      <c r="I80" s="59">
        <v>2</v>
      </c>
      <c r="J80" s="59">
        <v>2</v>
      </c>
      <c r="K80" s="59">
        <v>3</v>
      </c>
      <c r="L80" s="149"/>
      <c r="M80" s="149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</row>
    <row r="81" spans="1:51" s="48" customFormat="1" x14ac:dyDescent="0.25">
      <c r="A81" s="148" t="s">
        <v>163</v>
      </c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9"/>
      <c r="M81" s="149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</row>
    <row r="82" spans="1:51" s="53" customFormat="1" ht="112.5" x14ac:dyDescent="0.25">
      <c r="A82" s="70" t="s">
        <v>193</v>
      </c>
      <c r="B82" s="146" t="s">
        <v>165</v>
      </c>
      <c r="C82" s="146"/>
      <c r="D82" s="146"/>
      <c r="E82" s="60" t="s">
        <v>178</v>
      </c>
      <c r="F82" s="60">
        <f>F80*100/E80</f>
        <v>100</v>
      </c>
      <c r="G82" s="60">
        <f t="shared" ref="G82:K82" si="0">G80*100/F80</f>
        <v>200</v>
      </c>
      <c r="H82" s="60">
        <f t="shared" si="0"/>
        <v>100</v>
      </c>
      <c r="I82" s="75">
        <f t="shared" si="0"/>
        <v>100</v>
      </c>
      <c r="J82" s="60">
        <f t="shared" si="0"/>
        <v>100</v>
      </c>
      <c r="K82" s="60">
        <f t="shared" si="0"/>
        <v>150</v>
      </c>
      <c r="L82" s="149"/>
      <c r="M82" s="149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</row>
    <row r="83" spans="1:51" s="80" customFormat="1" x14ac:dyDescent="0.25">
      <c r="A83" s="147"/>
      <c r="B83" s="147"/>
      <c r="C83" s="147"/>
      <c r="D83" s="141"/>
      <c r="E83" s="141"/>
      <c r="F83" s="141"/>
      <c r="G83" s="141"/>
      <c r="H83" s="141"/>
      <c r="I83" s="141"/>
      <c r="J83" s="141"/>
      <c r="K83" s="141"/>
      <c r="L83" s="141"/>
      <c r="M83" s="149"/>
    </row>
    <row r="84" spans="1:51" s="80" customFormat="1" ht="37.5" customHeight="1" x14ac:dyDescent="0.25">
      <c r="A84" s="147" t="s">
        <v>197</v>
      </c>
      <c r="B84" s="147"/>
      <c r="C84" s="147"/>
      <c r="D84" s="141" t="s">
        <v>102</v>
      </c>
      <c r="E84" s="141"/>
      <c r="F84" s="141"/>
      <c r="G84" s="141"/>
      <c r="H84" s="141"/>
      <c r="I84" s="141"/>
      <c r="J84" s="141"/>
      <c r="K84" s="141"/>
      <c r="L84" s="82"/>
      <c r="M84" s="149"/>
    </row>
    <row r="85" spans="1:51" s="80" customFormat="1" x14ac:dyDescent="0.25">
      <c r="A85" s="140"/>
      <c r="B85" s="140"/>
      <c r="C85" s="140"/>
      <c r="D85" s="141"/>
      <c r="E85" s="141"/>
      <c r="F85" s="141"/>
      <c r="G85" s="141"/>
      <c r="H85" s="141"/>
      <c r="I85" s="141"/>
      <c r="J85" s="141"/>
      <c r="K85" s="141"/>
      <c r="L85" s="141"/>
      <c r="M85" s="141"/>
    </row>
    <row r="86" spans="1:51" s="47" customFormat="1" x14ac:dyDescent="0.25">
      <c r="A86" s="56"/>
      <c r="B86" s="56"/>
      <c r="C86" s="56"/>
      <c r="D86" s="56"/>
      <c r="E86" s="57"/>
      <c r="F86" s="57"/>
      <c r="G86" s="56"/>
      <c r="H86" s="56"/>
      <c r="I86" s="56"/>
      <c r="J86" s="56"/>
      <c r="K86" s="56"/>
      <c r="L86" s="58"/>
      <c r="M86" s="58"/>
    </row>
    <row r="87" spans="1:51" s="47" customFormat="1" x14ac:dyDescent="0.3">
      <c r="A87" s="54"/>
      <c r="B87" s="54"/>
      <c r="C87" s="54"/>
      <c r="D87" s="54"/>
      <c r="E87" s="55"/>
      <c r="F87" s="55"/>
      <c r="G87" s="54"/>
      <c r="H87" s="54"/>
      <c r="I87" s="54"/>
      <c r="J87" s="54"/>
      <c r="K87" s="54"/>
    </row>
    <row r="88" spans="1:51" s="47" customFormat="1" x14ac:dyDescent="0.3">
      <c r="A88" s="54"/>
      <c r="B88" s="54"/>
      <c r="C88" s="54"/>
      <c r="D88" s="54"/>
      <c r="E88" s="55"/>
      <c r="F88" s="55"/>
      <c r="G88" s="54"/>
      <c r="H88" s="54"/>
      <c r="I88" s="54"/>
      <c r="J88" s="54"/>
      <c r="K88" s="54"/>
    </row>
    <row r="89" spans="1:51" s="47" customFormat="1" x14ac:dyDescent="0.3">
      <c r="A89" s="54"/>
      <c r="B89" s="54"/>
      <c r="C89" s="54"/>
      <c r="D89" s="54"/>
      <c r="E89" s="55"/>
      <c r="F89" s="55"/>
      <c r="G89" s="54"/>
      <c r="H89" s="54"/>
      <c r="I89" s="54"/>
      <c r="J89" s="54"/>
      <c r="K89" s="54"/>
    </row>
    <row r="90" spans="1:51" s="47" customFormat="1" x14ac:dyDescent="0.3">
      <c r="A90" s="54"/>
      <c r="B90" s="54"/>
      <c r="C90" s="54"/>
      <c r="D90" s="54"/>
      <c r="E90" s="55"/>
      <c r="F90" s="55"/>
      <c r="G90" s="54"/>
      <c r="H90" s="54"/>
      <c r="I90" s="54"/>
      <c r="J90" s="54"/>
      <c r="K90" s="54"/>
    </row>
    <row r="91" spans="1:51" s="47" customFormat="1" x14ac:dyDescent="0.3">
      <c r="A91" s="54"/>
      <c r="B91" s="54"/>
      <c r="C91" s="54"/>
      <c r="D91" s="54"/>
      <c r="E91" s="55"/>
      <c r="F91" s="55"/>
      <c r="G91" s="54"/>
      <c r="H91" s="54"/>
      <c r="I91" s="54"/>
      <c r="J91" s="54"/>
      <c r="K91" s="54"/>
    </row>
    <row r="92" spans="1:51" s="47" customFormat="1" x14ac:dyDescent="0.3">
      <c r="A92" s="54"/>
      <c r="B92" s="54"/>
      <c r="C92" s="54"/>
      <c r="D92" s="54"/>
      <c r="E92" s="55"/>
      <c r="F92" s="55"/>
      <c r="G92" s="54"/>
      <c r="H92" s="54"/>
      <c r="I92" s="54"/>
      <c r="J92" s="54"/>
      <c r="K92" s="54"/>
    </row>
    <row r="93" spans="1:51" s="47" customFormat="1" x14ac:dyDescent="0.3">
      <c r="A93" s="54"/>
      <c r="B93" s="54"/>
      <c r="C93" s="54"/>
      <c r="D93" s="54"/>
      <c r="E93" s="55"/>
      <c r="F93" s="55"/>
      <c r="G93" s="54"/>
      <c r="H93" s="54"/>
      <c r="I93" s="54"/>
      <c r="J93" s="54"/>
      <c r="K93" s="54"/>
    </row>
    <row r="94" spans="1:51" s="47" customFormat="1" x14ac:dyDescent="0.3">
      <c r="A94" s="54"/>
      <c r="B94" s="54"/>
      <c r="C94" s="54"/>
      <c r="D94" s="54"/>
      <c r="E94" s="55"/>
      <c r="F94" s="55"/>
      <c r="G94" s="54"/>
      <c r="H94" s="54"/>
      <c r="I94" s="54"/>
      <c r="J94" s="54"/>
      <c r="K94" s="54"/>
    </row>
    <row r="95" spans="1:51" s="47" customFormat="1" x14ac:dyDescent="0.3">
      <c r="A95" s="54"/>
      <c r="B95" s="54"/>
      <c r="C95" s="54"/>
      <c r="D95" s="54"/>
      <c r="E95" s="55"/>
      <c r="F95" s="55"/>
      <c r="G95" s="54"/>
      <c r="H95" s="54"/>
      <c r="I95" s="54"/>
      <c r="J95" s="54"/>
      <c r="K95" s="54"/>
    </row>
    <row r="96" spans="1:51" s="47" customFormat="1" x14ac:dyDescent="0.3">
      <c r="A96" s="54"/>
      <c r="B96" s="54"/>
      <c r="C96" s="54"/>
      <c r="D96" s="54"/>
      <c r="E96" s="55"/>
      <c r="F96" s="55"/>
      <c r="G96" s="54"/>
      <c r="H96" s="54"/>
      <c r="I96" s="54"/>
      <c r="J96" s="54"/>
      <c r="K96" s="54"/>
    </row>
    <row r="97" spans="1:11" s="47" customFormat="1" x14ac:dyDescent="0.3">
      <c r="A97" s="54"/>
      <c r="B97" s="54"/>
      <c r="C97" s="54"/>
      <c r="D97" s="54"/>
      <c r="E97" s="55"/>
      <c r="F97" s="55"/>
      <c r="G97" s="54"/>
      <c r="H97" s="54"/>
      <c r="I97" s="54"/>
      <c r="J97" s="54"/>
      <c r="K97" s="54"/>
    </row>
    <row r="98" spans="1:11" s="47" customFormat="1" x14ac:dyDescent="0.3">
      <c r="A98" s="54"/>
      <c r="B98" s="54"/>
      <c r="C98" s="54"/>
      <c r="D98" s="54"/>
      <c r="E98" s="55"/>
      <c r="F98" s="55"/>
      <c r="G98" s="54"/>
      <c r="H98" s="54"/>
      <c r="I98" s="54"/>
      <c r="J98" s="54"/>
      <c r="K98" s="54"/>
    </row>
    <row r="99" spans="1:11" s="47" customFormat="1" x14ac:dyDescent="0.3">
      <c r="A99" s="54"/>
      <c r="B99" s="54"/>
      <c r="C99" s="54"/>
      <c r="D99" s="54"/>
      <c r="E99" s="55"/>
      <c r="F99" s="55"/>
      <c r="G99" s="54"/>
      <c r="H99" s="54"/>
      <c r="I99" s="54"/>
      <c r="J99" s="54"/>
      <c r="K99" s="54"/>
    </row>
    <row r="100" spans="1:11" s="47" customFormat="1" x14ac:dyDescent="0.3">
      <c r="A100" s="54"/>
      <c r="B100" s="54"/>
      <c r="C100" s="54"/>
      <c r="D100" s="54"/>
      <c r="E100" s="55"/>
      <c r="F100" s="55"/>
      <c r="G100" s="54"/>
      <c r="H100" s="54"/>
      <c r="I100" s="54"/>
      <c r="J100" s="54"/>
      <c r="K100" s="54"/>
    </row>
    <row r="101" spans="1:11" s="47" customFormat="1" x14ac:dyDescent="0.3">
      <c r="A101" s="54"/>
      <c r="B101" s="54"/>
      <c r="C101" s="54"/>
      <c r="D101" s="54"/>
      <c r="E101" s="55"/>
      <c r="F101" s="55"/>
      <c r="G101" s="54"/>
      <c r="H101" s="54"/>
      <c r="I101" s="54"/>
      <c r="J101" s="54"/>
      <c r="K101" s="54"/>
    </row>
    <row r="102" spans="1:11" s="47" customFormat="1" x14ac:dyDescent="0.3">
      <c r="A102" s="54"/>
      <c r="B102" s="54"/>
      <c r="C102" s="54"/>
      <c r="D102" s="54"/>
      <c r="E102" s="55"/>
      <c r="F102" s="55"/>
      <c r="G102" s="54"/>
      <c r="H102" s="54"/>
      <c r="I102" s="54"/>
      <c r="J102" s="54"/>
      <c r="K102" s="54"/>
    </row>
    <row r="103" spans="1:11" s="47" customFormat="1" x14ac:dyDescent="0.3">
      <c r="A103" s="54"/>
      <c r="B103" s="54"/>
      <c r="C103" s="54"/>
      <c r="D103" s="54"/>
      <c r="E103" s="55"/>
      <c r="F103" s="55"/>
      <c r="G103" s="54"/>
      <c r="H103" s="54"/>
      <c r="I103" s="54"/>
      <c r="J103" s="54"/>
      <c r="K103" s="54"/>
    </row>
    <row r="104" spans="1:11" s="47" customFormat="1" x14ac:dyDescent="0.3">
      <c r="A104" s="54"/>
      <c r="B104" s="54"/>
      <c r="C104" s="54"/>
      <c r="D104" s="54"/>
      <c r="E104" s="55"/>
      <c r="F104" s="55"/>
      <c r="G104" s="54"/>
      <c r="H104" s="54"/>
      <c r="I104" s="54"/>
      <c r="J104" s="54"/>
      <c r="K104" s="54"/>
    </row>
    <row r="105" spans="1:11" s="47" customFormat="1" x14ac:dyDescent="0.3">
      <c r="A105" s="54"/>
      <c r="B105" s="54"/>
      <c r="C105" s="54"/>
      <c r="D105" s="54"/>
      <c r="E105" s="55"/>
      <c r="F105" s="55"/>
      <c r="G105" s="54"/>
      <c r="H105" s="54"/>
      <c r="I105" s="54"/>
      <c r="J105" s="54"/>
      <c r="K105" s="54"/>
    </row>
    <row r="106" spans="1:11" s="47" customFormat="1" x14ac:dyDescent="0.3">
      <c r="A106" s="54"/>
      <c r="B106" s="54"/>
      <c r="C106" s="54"/>
      <c r="D106" s="54"/>
      <c r="E106" s="55"/>
      <c r="F106" s="55"/>
      <c r="G106" s="54"/>
      <c r="H106" s="54"/>
      <c r="I106" s="54"/>
      <c r="J106" s="54"/>
      <c r="K106" s="54"/>
    </row>
    <row r="107" spans="1:11" s="47" customFormat="1" x14ac:dyDescent="0.3">
      <c r="A107" s="54"/>
      <c r="B107" s="54"/>
      <c r="C107" s="54"/>
      <c r="D107" s="54"/>
      <c r="E107" s="55"/>
      <c r="F107" s="55"/>
      <c r="G107" s="54"/>
      <c r="H107" s="54"/>
      <c r="I107" s="54"/>
      <c r="J107" s="54"/>
      <c r="K107" s="54"/>
    </row>
    <row r="108" spans="1:11" s="47" customFormat="1" x14ac:dyDescent="0.3">
      <c r="A108" s="54"/>
      <c r="B108" s="54"/>
      <c r="C108" s="54"/>
      <c r="D108" s="54"/>
      <c r="E108" s="55"/>
      <c r="F108" s="55"/>
      <c r="G108" s="54"/>
      <c r="H108" s="54"/>
      <c r="I108" s="54"/>
      <c r="J108" s="54"/>
      <c r="K108" s="54"/>
    </row>
    <row r="109" spans="1:11" s="47" customFormat="1" x14ac:dyDescent="0.3">
      <c r="A109" s="54"/>
      <c r="B109" s="54"/>
      <c r="C109" s="54"/>
      <c r="D109" s="54"/>
      <c r="E109" s="55"/>
      <c r="F109" s="55"/>
      <c r="G109" s="54"/>
      <c r="H109" s="54"/>
      <c r="I109" s="54"/>
      <c r="J109" s="54"/>
      <c r="K109" s="54"/>
    </row>
    <row r="110" spans="1:11" s="47" customFormat="1" x14ac:dyDescent="0.3">
      <c r="A110" s="54"/>
      <c r="B110" s="54"/>
      <c r="C110" s="54"/>
      <c r="D110" s="54"/>
      <c r="E110" s="55"/>
      <c r="F110" s="55"/>
      <c r="G110" s="54"/>
      <c r="H110" s="54"/>
      <c r="I110" s="54"/>
      <c r="J110" s="54"/>
      <c r="K110" s="54"/>
    </row>
    <row r="111" spans="1:11" s="47" customFormat="1" x14ac:dyDescent="0.3">
      <c r="A111" s="54"/>
      <c r="B111" s="54"/>
      <c r="C111" s="54"/>
      <c r="D111" s="54"/>
      <c r="E111" s="55"/>
      <c r="F111" s="55"/>
      <c r="G111" s="54"/>
      <c r="H111" s="54"/>
      <c r="I111" s="54"/>
      <c r="J111" s="54"/>
      <c r="K111" s="54"/>
    </row>
    <row r="112" spans="1:11" s="47" customFormat="1" x14ac:dyDescent="0.3">
      <c r="A112" s="54"/>
      <c r="B112" s="54"/>
      <c r="C112" s="54"/>
      <c r="D112" s="54"/>
      <c r="E112" s="55"/>
      <c r="F112" s="55"/>
      <c r="G112" s="54"/>
      <c r="H112" s="54"/>
      <c r="I112" s="54"/>
      <c r="J112" s="54"/>
      <c r="K112" s="54"/>
    </row>
    <row r="113" spans="1:11" s="47" customFormat="1" x14ac:dyDescent="0.3">
      <c r="A113" s="54"/>
      <c r="B113" s="54"/>
      <c r="C113" s="54"/>
      <c r="D113" s="54"/>
      <c r="E113" s="55"/>
      <c r="F113" s="55"/>
      <c r="G113" s="54"/>
      <c r="H113" s="54"/>
      <c r="I113" s="54"/>
      <c r="J113" s="54"/>
      <c r="K113" s="54"/>
    </row>
    <row r="114" spans="1:11" s="47" customFormat="1" x14ac:dyDescent="0.3">
      <c r="A114" s="54"/>
      <c r="B114" s="54"/>
      <c r="C114" s="54"/>
      <c r="D114" s="54"/>
      <c r="E114" s="55"/>
      <c r="F114" s="55"/>
      <c r="G114" s="54"/>
      <c r="H114" s="54"/>
      <c r="I114" s="54"/>
      <c r="J114" s="54"/>
      <c r="K114" s="54"/>
    </row>
    <row r="115" spans="1:11" s="47" customFormat="1" x14ac:dyDescent="0.3">
      <c r="A115" s="54"/>
      <c r="B115" s="54"/>
      <c r="C115" s="54"/>
      <c r="D115" s="54"/>
      <c r="E115" s="55"/>
      <c r="F115" s="55"/>
      <c r="G115" s="54"/>
      <c r="H115" s="54"/>
      <c r="I115" s="54"/>
      <c r="J115" s="54"/>
      <c r="K115" s="54"/>
    </row>
    <row r="116" spans="1:11" s="47" customFormat="1" x14ac:dyDescent="0.3">
      <c r="A116" s="54"/>
      <c r="B116" s="54"/>
      <c r="C116" s="54"/>
      <c r="D116" s="54"/>
      <c r="E116" s="55"/>
      <c r="F116" s="55"/>
      <c r="G116" s="54"/>
      <c r="H116" s="54"/>
      <c r="I116" s="54"/>
      <c r="J116" s="54"/>
      <c r="K116" s="54"/>
    </row>
    <row r="117" spans="1:11" s="47" customFormat="1" x14ac:dyDescent="0.3">
      <c r="A117" s="54"/>
      <c r="B117" s="54"/>
      <c r="C117" s="54"/>
      <c r="D117" s="54"/>
      <c r="E117" s="55"/>
      <c r="F117" s="55"/>
      <c r="G117" s="54"/>
      <c r="H117" s="54"/>
      <c r="I117" s="54"/>
      <c r="J117" s="54"/>
      <c r="K117" s="54"/>
    </row>
    <row r="118" spans="1:11" s="47" customFormat="1" x14ac:dyDescent="0.3">
      <c r="A118" s="54"/>
      <c r="B118" s="54"/>
      <c r="C118" s="54"/>
      <c r="D118" s="54"/>
      <c r="E118" s="55"/>
      <c r="F118" s="55"/>
      <c r="G118" s="54"/>
      <c r="H118" s="54"/>
      <c r="I118" s="54"/>
      <c r="J118" s="54"/>
      <c r="K118" s="54"/>
    </row>
    <row r="119" spans="1:11" s="47" customFormat="1" x14ac:dyDescent="0.3">
      <c r="A119" s="54"/>
      <c r="B119" s="54"/>
      <c r="C119" s="54"/>
      <c r="D119" s="54"/>
      <c r="E119" s="55"/>
      <c r="F119" s="55"/>
      <c r="G119" s="54"/>
      <c r="H119" s="54"/>
      <c r="I119" s="54"/>
      <c r="J119" s="54"/>
      <c r="K119" s="54"/>
    </row>
    <row r="120" spans="1:11" s="47" customFormat="1" x14ac:dyDescent="0.3">
      <c r="A120" s="54"/>
      <c r="B120" s="54"/>
      <c r="C120" s="54"/>
      <c r="D120" s="54"/>
      <c r="E120" s="55"/>
      <c r="F120" s="55"/>
      <c r="G120" s="54"/>
      <c r="H120" s="54"/>
      <c r="I120" s="54"/>
      <c r="J120" s="54"/>
      <c r="K120" s="54"/>
    </row>
    <row r="121" spans="1:11" s="47" customFormat="1" x14ac:dyDescent="0.3">
      <c r="A121" s="54"/>
      <c r="B121" s="54"/>
      <c r="C121" s="54"/>
      <c r="D121" s="54"/>
      <c r="E121" s="55"/>
      <c r="F121" s="55"/>
      <c r="G121" s="54"/>
      <c r="H121" s="54"/>
      <c r="I121" s="54"/>
      <c r="J121" s="54"/>
      <c r="K121" s="54"/>
    </row>
    <row r="122" spans="1:11" s="47" customFormat="1" x14ac:dyDescent="0.3">
      <c r="A122" s="54"/>
      <c r="B122" s="54"/>
      <c r="C122" s="54"/>
      <c r="D122" s="54"/>
      <c r="E122" s="55"/>
      <c r="F122" s="55"/>
      <c r="G122" s="54"/>
      <c r="H122" s="54"/>
      <c r="I122" s="54"/>
      <c r="J122" s="54"/>
      <c r="K122" s="54"/>
    </row>
    <row r="123" spans="1:11" s="47" customFormat="1" x14ac:dyDescent="0.3">
      <c r="A123" s="54"/>
      <c r="B123" s="54"/>
      <c r="C123" s="54"/>
      <c r="D123" s="54"/>
      <c r="E123" s="55"/>
      <c r="F123" s="55"/>
      <c r="G123" s="54"/>
      <c r="H123" s="54"/>
      <c r="I123" s="54"/>
      <c r="J123" s="54"/>
      <c r="K123" s="54"/>
    </row>
    <row r="124" spans="1:11" s="47" customFormat="1" x14ac:dyDescent="0.3">
      <c r="A124" s="54"/>
      <c r="B124" s="54"/>
      <c r="C124" s="54"/>
      <c r="D124" s="54"/>
      <c r="E124" s="55"/>
      <c r="F124" s="55"/>
      <c r="G124" s="54"/>
      <c r="H124" s="54"/>
      <c r="I124" s="54"/>
      <c r="J124" s="54"/>
      <c r="K124" s="54"/>
    </row>
    <row r="125" spans="1:11" s="47" customFormat="1" x14ac:dyDescent="0.3">
      <c r="A125" s="54"/>
      <c r="B125" s="54"/>
      <c r="C125" s="54"/>
      <c r="D125" s="54"/>
      <c r="E125" s="55"/>
      <c r="F125" s="55"/>
      <c r="G125" s="54"/>
      <c r="H125" s="54"/>
      <c r="I125" s="54"/>
      <c r="J125" s="54"/>
      <c r="K125" s="54"/>
    </row>
    <row r="126" spans="1:11" s="47" customFormat="1" x14ac:dyDescent="0.3">
      <c r="A126" s="54"/>
      <c r="B126" s="54"/>
      <c r="C126" s="54"/>
      <c r="D126" s="54"/>
      <c r="E126" s="55"/>
      <c r="F126" s="55"/>
      <c r="G126" s="54"/>
      <c r="H126" s="54"/>
      <c r="I126" s="54"/>
      <c r="J126" s="54"/>
      <c r="K126" s="54"/>
    </row>
    <row r="127" spans="1:11" s="47" customFormat="1" x14ac:dyDescent="0.3">
      <c r="A127" s="54"/>
      <c r="B127" s="54"/>
      <c r="C127" s="54"/>
      <c r="D127" s="54"/>
      <c r="E127" s="55"/>
      <c r="F127" s="55"/>
      <c r="G127" s="54"/>
      <c r="H127" s="54"/>
      <c r="I127" s="54"/>
      <c r="J127" s="54"/>
      <c r="K127" s="54"/>
    </row>
    <row r="128" spans="1:11" s="47" customFormat="1" x14ac:dyDescent="0.3">
      <c r="A128" s="54"/>
      <c r="B128" s="54"/>
      <c r="C128" s="54"/>
      <c r="D128" s="54"/>
      <c r="E128" s="55"/>
      <c r="F128" s="55"/>
      <c r="G128" s="54"/>
      <c r="H128" s="54"/>
      <c r="I128" s="54"/>
      <c r="J128" s="54"/>
      <c r="K128" s="54"/>
    </row>
    <row r="129" spans="1:11" s="47" customFormat="1" x14ac:dyDescent="0.3">
      <c r="A129" s="54"/>
      <c r="B129" s="54"/>
      <c r="C129" s="54"/>
      <c r="D129" s="54"/>
      <c r="E129" s="55"/>
      <c r="F129" s="55"/>
      <c r="G129" s="54"/>
      <c r="H129" s="54"/>
      <c r="I129" s="54"/>
      <c r="J129" s="54"/>
      <c r="K129" s="54"/>
    </row>
    <row r="130" spans="1:11" s="47" customFormat="1" x14ac:dyDescent="0.3">
      <c r="A130" s="54"/>
      <c r="B130" s="54"/>
      <c r="C130" s="54"/>
      <c r="D130" s="54"/>
      <c r="E130" s="55"/>
      <c r="F130" s="55"/>
      <c r="G130" s="54"/>
      <c r="H130" s="54"/>
      <c r="I130" s="54"/>
      <c r="J130" s="54"/>
      <c r="K130" s="54"/>
    </row>
    <row r="131" spans="1:11" s="47" customFormat="1" x14ac:dyDescent="0.3">
      <c r="A131" s="54"/>
      <c r="B131" s="54"/>
      <c r="C131" s="54"/>
      <c r="D131" s="54"/>
      <c r="E131" s="55"/>
      <c r="F131" s="55"/>
      <c r="G131" s="54"/>
      <c r="H131" s="54"/>
      <c r="I131" s="54"/>
      <c r="J131" s="54"/>
      <c r="K131" s="54"/>
    </row>
    <row r="132" spans="1:11" s="47" customFormat="1" x14ac:dyDescent="0.3">
      <c r="A132" s="54"/>
      <c r="B132" s="54"/>
      <c r="C132" s="54"/>
      <c r="D132" s="54"/>
      <c r="E132" s="55"/>
      <c r="F132" s="55"/>
      <c r="G132" s="54"/>
      <c r="H132" s="54"/>
      <c r="I132" s="54"/>
      <c r="J132" s="54"/>
      <c r="K132" s="54"/>
    </row>
    <row r="133" spans="1:11" s="47" customFormat="1" x14ac:dyDescent="0.3">
      <c r="A133" s="54"/>
      <c r="B133" s="54"/>
      <c r="C133" s="54"/>
      <c r="D133" s="54"/>
      <c r="E133" s="55"/>
      <c r="F133" s="55"/>
      <c r="G133" s="54"/>
      <c r="H133" s="54"/>
      <c r="I133" s="54"/>
      <c r="J133" s="54"/>
      <c r="K133" s="54"/>
    </row>
    <row r="134" spans="1:11" s="47" customFormat="1" x14ac:dyDescent="0.3">
      <c r="A134" s="54"/>
      <c r="B134" s="54"/>
      <c r="C134" s="54"/>
      <c r="D134" s="54"/>
      <c r="E134" s="55"/>
      <c r="F134" s="55"/>
      <c r="G134" s="54"/>
      <c r="H134" s="54"/>
      <c r="I134" s="54"/>
      <c r="J134" s="54"/>
      <c r="K134" s="54"/>
    </row>
    <row r="135" spans="1:11" s="47" customFormat="1" x14ac:dyDescent="0.3">
      <c r="A135" s="54"/>
      <c r="B135" s="54"/>
      <c r="C135" s="54"/>
      <c r="D135" s="54"/>
      <c r="E135" s="55"/>
      <c r="F135" s="55"/>
      <c r="G135" s="54"/>
      <c r="H135" s="54"/>
      <c r="I135" s="54"/>
      <c r="J135" s="54"/>
      <c r="K135" s="54"/>
    </row>
    <row r="136" spans="1:11" s="47" customFormat="1" x14ac:dyDescent="0.3">
      <c r="A136" s="54"/>
      <c r="B136" s="54"/>
      <c r="C136" s="54"/>
      <c r="D136" s="54"/>
      <c r="E136" s="55"/>
      <c r="F136" s="55"/>
      <c r="G136" s="54"/>
      <c r="H136" s="54"/>
      <c r="I136" s="54"/>
      <c r="J136" s="54"/>
      <c r="K136" s="54"/>
    </row>
    <row r="137" spans="1:11" s="47" customFormat="1" x14ac:dyDescent="0.3">
      <c r="A137" s="54"/>
      <c r="B137" s="54"/>
      <c r="C137" s="54"/>
      <c r="D137" s="54"/>
      <c r="E137" s="55"/>
      <c r="F137" s="55"/>
      <c r="G137" s="54"/>
      <c r="H137" s="54"/>
      <c r="I137" s="54"/>
      <c r="J137" s="54"/>
      <c r="K137" s="54"/>
    </row>
    <row r="138" spans="1:11" s="47" customFormat="1" x14ac:dyDescent="0.3">
      <c r="A138" s="54"/>
      <c r="B138" s="54"/>
      <c r="C138" s="54"/>
      <c r="D138" s="54"/>
      <c r="E138" s="55"/>
      <c r="F138" s="55"/>
      <c r="G138" s="54"/>
      <c r="H138" s="54"/>
      <c r="I138" s="54"/>
      <c r="J138" s="54"/>
      <c r="K138" s="54"/>
    </row>
    <row r="139" spans="1:11" s="47" customFormat="1" x14ac:dyDescent="0.3">
      <c r="A139" s="54"/>
      <c r="B139" s="54"/>
      <c r="C139" s="54"/>
      <c r="D139" s="54"/>
      <c r="E139" s="55"/>
      <c r="F139" s="55"/>
      <c r="G139" s="54"/>
      <c r="H139" s="54"/>
      <c r="I139" s="54"/>
      <c r="J139" s="54"/>
      <c r="K139" s="54"/>
    </row>
    <row r="140" spans="1:11" s="47" customFormat="1" x14ac:dyDescent="0.3">
      <c r="A140" s="54"/>
      <c r="B140" s="54"/>
      <c r="C140" s="54"/>
      <c r="D140" s="54"/>
      <c r="E140" s="55"/>
      <c r="F140" s="55"/>
      <c r="G140" s="54"/>
      <c r="H140" s="54"/>
      <c r="I140" s="54"/>
      <c r="J140" s="54"/>
      <c r="K140" s="54"/>
    </row>
    <row r="141" spans="1:11" s="47" customFormat="1" x14ac:dyDescent="0.3">
      <c r="A141" s="54"/>
      <c r="B141" s="54"/>
      <c r="C141" s="54"/>
      <c r="D141" s="54"/>
      <c r="E141" s="55"/>
      <c r="F141" s="55"/>
      <c r="G141" s="54"/>
      <c r="H141" s="54"/>
      <c r="I141" s="54"/>
      <c r="J141" s="54"/>
      <c r="K141" s="54"/>
    </row>
    <row r="142" spans="1:11" s="47" customFormat="1" x14ac:dyDescent="0.3">
      <c r="A142" s="54"/>
      <c r="B142" s="54"/>
      <c r="C142" s="54"/>
      <c r="D142" s="54"/>
      <c r="E142" s="55"/>
      <c r="F142" s="55"/>
      <c r="G142" s="54"/>
      <c r="H142" s="54"/>
      <c r="I142" s="54"/>
      <c r="J142" s="54"/>
      <c r="K142" s="54"/>
    </row>
    <row r="143" spans="1:11" s="47" customFormat="1" x14ac:dyDescent="0.3">
      <c r="A143" s="54"/>
      <c r="B143" s="54"/>
      <c r="C143" s="54"/>
      <c r="D143" s="54"/>
      <c r="E143" s="55"/>
      <c r="F143" s="55"/>
      <c r="G143" s="54"/>
      <c r="H143" s="54"/>
      <c r="I143" s="54"/>
      <c r="J143" s="54"/>
      <c r="K143" s="54"/>
    </row>
    <row r="144" spans="1:11" s="47" customFormat="1" x14ac:dyDescent="0.3">
      <c r="A144" s="54"/>
      <c r="B144" s="54"/>
      <c r="C144" s="54"/>
      <c r="D144" s="54"/>
      <c r="E144" s="55"/>
      <c r="F144" s="55"/>
      <c r="G144" s="54"/>
      <c r="H144" s="54"/>
      <c r="I144" s="54"/>
      <c r="J144" s="54"/>
      <c r="K144" s="54"/>
    </row>
    <row r="145" spans="1:11" s="47" customFormat="1" x14ac:dyDescent="0.3">
      <c r="A145" s="54"/>
      <c r="B145" s="54"/>
      <c r="C145" s="54"/>
      <c r="D145" s="54"/>
      <c r="E145" s="55"/>
      <c r="F145" s="55"/>
      <c r="G145" s="54"/>
      <c r="H145" s="54"/>
      <c r="I145" s="54"/>
      <c r="J145" s="54"/>
      <c r="K145" s="54"/>
    </row>
    <row r="146" spans="1:11" s="47" customFormat="1" x14ac:dyDescent="0.3">
      <c r="A146" s="54"/>
      <c r="B146" s="54"/>
      <c r="C146" s="54"/>
      <c r="D146" s="54"/>
      <c r="E146" s="55"/>
      <c r="F146" s="55"/>
      <c r="G146" s="54"/>
      <c r="H146" s="54"/>
      <c r="I146" s="54"/>
      <c r="J146" s="54"/>
      <c r="K146" s="54"/>
    </row>
    <row r="147" spans="1:11" s="47" customFormat="1" x14ac:dyDescent="0.3">
      <c r="A147" s="54"/>
      <c r="B147" s="54"/>
      <c r="C147" s="54"/>
      <c r="D147" s="54"/>
      <c r="E147" s="55"/>
      <c r="F147" s="55"/>
      <c r="G147" s="54"/>
      <c r="H147" s="54"/>
      <c r="I147" s="54"/>
      <c r="J147" s="54"/>
      <c r="K147" s="54"/>
    </row>
    <row r="148" spans="1:11" s="47" customFormat="1" x14ac:dyDescent="0.3">
      <c r="A148" s="54"/>
      <c r="B148" s="54"/>
      <c r="C148" s="54"/>
      <c r="D148" s="54"/>
      <c r="E148" s="55"/>
      <c r="F148" s="55"/>
      <c r="G148" s="54"/>
      <c r="H148" s="54"/>
      <c r="I148" s="54"/>
      <c r="J148" s="54"/>
      <c r="K148" s="54"/>
    </row>
    <row r="149" spans="1:11" s="47" customFormat="1" x14ac:dyDescent="0.3">
      <c r="A149" s="54"/>
      <c r="B149" s="54"/>
      <c r="C149" s="54"/>
      <c r="D149" s="54"/>
      <c r="E149" s="55"/>
      <c r="F149" s="55"/>
      <c r="G149" s="54"/>
      <c r="H149" s="54"/>
      <c r="I149" s="54"/>
      <c r="J149" s="54"/>
      <c r="K149" s="54"/>
    </row>
    <row r="150" spans="1:11" s="47" customFormat="1" x14ac:dyDescent="0.3">
      <c r="A150" s="54"/>
      <c r="B150" s="54"/>
      <c r="C150" s="54"/>
      <c r="D150" s="54"/>
      <c r="E150" s="55"/>
      <c r="F150" s="55"/>
      <c r="G150" s="54"/>
      <c r="H150" s="54"/>
      <c r="I150" s="54"/>
      <c r="J150" s="54"/>
      <c r="K150" s="54"/>
    </row>
    <row r="151" spans="1:11" s="47" customFormat="1" x14ac:dyDescent="0.3">
      <c r="A151" s="54"/>
      <c r="B151" s="54"/>
      <c r="C151" s="54"/>
      <c r="D151" s="54"/>
      <c r="E151" s="55"/>
      <c r="F151" s="55"/>
      <c r="G151" s="54"/>
      <c r="H151" s="54"/>
      <c r="I151" s="54"/>
      <c r="J151" s="54"/>
      <c r="K151" s="54"/>
    </row>
    <row r="152" spans="1:11" s="47" customFormat="1" x14ac:dyDescent="0.3">
      <c r="A152" s="54"/>
      <c r="B152" s="54"/>
      <c r="C152" s="54"/>
      <c r="D152" s="54"/>
      <c r="E152" s="55"/>
      <c r="F152" s="55"/>
      <c r="G152" s="54"/>
      <c r="H152" s="54"/>
      <c r="I152" s="54"/>
      <c r="J152" s="54"/>
      <c r="K152" s="54"/>
    </row>
    <row r="153" spans="1:11" s="47" customFormat="1" x14ac:dyDescent="0.3">
      <c r="A153" s="54"/>
      <c r="B153" s="54"/>
      <c r="C153" s="54"/>
      <c r="D153" s="54"/>
      <c r="E153" s="55"/>
      <c r="F153" s="55"/>
      <c r="G153" s="54"/>
      <c r="H153" s="54"/>
      <c r="I153" s="54"/>
      <c r="J153" s="54"/>
      <c r="K153" s="54"/>
    </row>
    <row r="154" spans="1:11" s="47" customFormat="1" x14ac:dyDescent="0.3">
      <c r="A154" s="54"/>
      <c r="B154" s="54"/>
      <c r="C154" s="54"/>
      <c r="D154" s="54"/>
      <c r="E154" s="55"/>
      <c r="F154" s="55"/>
      <c r="G154" s="54"/>
      <c r="H154" s="54"/>
      <c r="I154" s="54"/>
      <c r="J154" s="54"/>
      <c r="K154" s="54"/>
    </row>
    <row r="155" spans="1:11" s="47" customFormat="1" x14ac:dyDescent="0.3">
      <c r="A155" s="54"/>
      <c r="B155" s="54"/>
      <c r="C155" s="54"/>
      <c r="D155" s="54"/>
      <c r="E155" s="55"/>
      <c r="F155" s="55"/>
      <c r="G155" s="54"/>
      <c r="H155" s="54"/>
      <c r="I155" s="54"/>
      <c r="J155" s="54"/>
      <c r="K155" s="54"/>
    </row>
    <row r="156" spans="1:11" s="47" customFormat="1" x14ac:dyDescent="0.3">
      <c r="A156" s="54"/>
      <c r="B156" s="54"/>
      <c r="C156" s="54"/>
      <c r="D156" s="54"/>
      <c r="E156" s="55"/>
      <c r="F156" s="55"/>
      <c r="G156" s="54"/>
      <c r="H156" s="54"/>
      <c r="I156" s="54"/>
      <c r="J156" s="54"/>
      <c r="K156" s="54"/>
    </row>
    <row r="157" spans="1:11" s="47" customFormat="1" x14ac:dyDescent="0.3">
      <c r="A157" s="54"/>
      <c r="B157" s="54"/>
      <c r="C157" s="54"/>
      <c r="D157" s="54"/>
      <c r="E157" s="55"/>
      <c r="F157" s="55"/>
      <c r="G157" s="54"/>
      <c r="H157" s="54"/>
      <c r="I157" s="54"/>
      <c r="J157" s="54"/>
      <c r="K157" s="54"/>
    </row>
    <row r="158" spans="1:11" s="47" customFormat="1" x14ac:dyDescent="0.3">
      <c r="A158" s="54"/>
      <c r="B158" s="54"/>
      <c r="C158" s="54"/>
      <c r="D158" s="54"/>
      <c r="E158" s="55"/>
      <c r="F158" s="55"/>
      <c r="G158" s="54"/>
      <c r="H158" s="54"/>
      <c r="I158" s="54"/>
      <c r="J158" s="54"/>
      <c r="K158" s="54"/>
    </row>
    <row r="159" spans="1:11" s="47" customFormat="1" x14ac:dyDescent="0.3">
      <c r="A159" s="54"/>
      <c r="B159" s="54"/>
      <c r="C159" s="54"/>
      <c r="D159" s="54"/>
      <c r="E159" s="55"/>
      <c r="F159" s="55"/>
      <c r="G159" s="54"/>
      <c r="H159" s="54"/>
      <c r="I159" s="54"/>
      <c r="J159" s="54"/>
      <c r="K159" s="54"/>
    </row>
    <row r="160" spans="1:11" s="47" customFormat="1" x14ac:dyDescent="0.3">
      <c r="A160" s="54"/>
      <c r="B160" s="54"/>
      <c r="C160" s="54"/>
      <c r="D160" s="54"/>
      <c r="E160" s="55"/>
      <c r="F160" s="55"/>
      <c r="G160" s="54"/>
      <c r="H160" s="54"/>
      <c r="I160" s="54"/>
      <c r="J160" s="54"/>
      <c r="K160" s="54"/>
    </row>
    <row r="161" spans="1:11" s="47" customFormat="1" x14ac:dyDescent="0.3">
      <c r="A161" s="54"/>
      <c r="B161" s="54"/>
      <c r="C161" s="54"/>
      <c r="D161" s="54"/>
      <c r="E161" s="55"/>
      <c r="F161" s="55"/>
      <c r="G161" s="54"/>
      <c r="H161" s="54"/>
      <c r="I161" s="54"/>
      <c r="J161" s="54"/>
      <c r="K161" s="54"/>
    </row>
    <row r="162" spans="1:11" s="47" customFormat="1" x14ac:dyDescent="0.3">
      <c r="A162" s="54"/>
      <c r="B162" s="54"/>
      <c r="C162" s="54"/>
      <c r="D162" s="54"/>
      <c r="E162" s="55"/>
      <c r="F162" s="55"/>
      <c r="G162" s="54"/>
      <c r="H162" s="54"/>
      <c r="I162" s="54"/>
      <c r="J162" s="54"/>
      <c r="K162" s="54"/>
    </row>
    <row r="163" spans="1:11" s="47" customFormat="1" x14ac:dyDescent="0.3">
      <c r="A163" s="54"/>
      <c r="B163" s="54"/>
      <c r="C163" s="54"/>
      <c r="D163" s="54"/>
      <c r="E163" s="55"/>
      <c r="F163" s="55"/>
      <c r="G163" s="54"/>
      <c r="H163" s="54"/>
      <c r="I163" s="54"/>
      <c r="J163" s="54"/>
      <c r="K163" s="54"/>
    </row>
    <row r="164" spans="1:11" s="47" customFormat="1" x14ac:dyDescent="0.3">
      <c r="A164" s="54"/>
      <c r="B164" s="54"/>
      <c r="C164" s="54"/>
      <c r="D164" s="54"/>
      <c r="E164" s="55"/>
      <c r="F164" s="55"/>
      <c r="G164" s="54"/>
      <c r="H164" s="54"/>
      <c r="I164" s="54"/>
      <c r="J164" s="54"/>
      <c r="K164" s="54"/>
    </row>
    <row r="165" spans="1:11" s="47" customFormat="1" x14ac:dyDescent="0.3">
      <c r="A165" s="54"/>
      <c r="B165" s="54"/>
      <c r="C165" s="54"/>
      <c r="D165" s="54"/>
      <c r="E165" s="55"/>
      <c r="F165" s="55"/>
      <c r="G165" s="54"/>
      <c r="H165" s="54"/>
      <c r="I165" s="54"/>
      <c r="J165" s="54"/>
      <c r="K165" s="54"/>
    </row>
    <row r="166" spans="1:11" s="47" customFormat="1" x14ac:dyDescent="0.3">
      <c r="A166" s="54"/>
      <c r="B166" s="54"/>
      <c r="C166" s="54"/>
      <c r="D166" s="54"/>
      <c r="E166" s="55"/>
      <c r="F166" s="55"/>
      <c r="G166" s="54"/>
      <c r="H166" s="54"/>
      <c r="I166" s="54"/>
      <c r="J166" s="54"/>
      <c r="K166" s="54"/>
    </row>
    <row r="167" spans="1:11" s="47" customFormat="1" x14ac:dyDescent="0.3">
      <c r="A167" s="54"/>
      <c r="B167" s="54"/>
      <c r="C167" s="54"/>
      <c r="D167" s="54"/>
      <c r="E167" s="55"/>
      <c r="F167" s="55"/>
      <c r="G167" s="54"/>
      <c r="H167" s="54"/>
      <c r="I167" s="54"/>
      <c r="J167" s="54"/>
      <c r="K167" s="54"/>
    </row>
    <row r="168" spans="1:11" s="47" customFormat="1" x14ac:dyDescent="0.3">
      <c r="A168" s="54"/>
      <c r="B168" s="54"/>
      <c r="C168" s="54"/>
      <c r="D168" s="54"/>
      <c r="E168" s="55"/>
      <c r="F168" s="55"/>
      <c r="G168" s="54"/>
      <c r="H168" s="54"/>
      <c r="I168" s="54"/>
      <c r="J168" s="54"/>
      <c r="K168" s="54"/>
    </row>
    <row r="169" spans="1:11" s="47" customFormat="1" x14ac:dyDescent="0.3">
      <c r="A169" s="54"/>
      <c r="B169" s="54"/>
      <c r="C169" s="54"/>
      <c r="D169" s="54"/>
      <c r="E169" s="55"/>
      <c r="F169" s="55"/>
      <c r="G169" s="54"/>
      <c r="H169" s="54"/>
      <c r="I169" s="54"/>
      <c r="J169" s="54"/>
      <c r="K169" s="54"/>
    </row>
    <row r="170" spans="1:11" s="47" customFormat="1" x14ac:dyDescent="0.3">
      <c r="A170" s="54"/>
      <c r="B170" s="54"/>
      <c r="C170" s="54"/>
      <c r="D170" s="54"/>
      <c r="E170" s="55"/>
      <c r="F170" s="55"/>
      <c r="G170" s="54"/>
      <c r="H170" s="54"/>
      <c r="I170" s="54"/>
      <c r="J170" s="54"/>
      <c r="K170" s="54"/>
    </row>
    <row r="171" spans="1:11" s="47" customFormat="1" x14ac:dyDescent="0.3">
      <c r="A171" s="54"/>
      <c r="B171" s="54"/>
      <c r="C171" s="54"/>
      <c r="D171" s="54"/>
      <c r="E171" s="55"/>
      <c r="F171" s="55"/>
      <c r="G171" s="54"/>
      <c r="H171" s="54"/>
      <c r="I171" s="54"/>
      <c r="J171" s="54"/>
      <c r="K171" s="54"/>
    </row>
    <row r="172" spans="1:11" s="47" customFormat="1" x14ac:dyDescent="0.3">
      <c r="A172" s="54"/>
      <c r="B172" s="54"/>
      <c r="C172" s="54"/>
      <c r="D172" s="54"/>
      <c r="E172" s="55"/>
      <c r="F172" s="55"/>
      <c r="G172" s="54"/>
      <c r="H172" s="54"/>
      <c r="I172" s="54"/>
      <c r="J172" s="54"/>
      <c r="K172" s="54"/>
    </row>
    <row r="173" spans="1:11" s="47" customFormat="1" x14ac:dyDescent="0.3">
      <c r="A173" s="54"/>
      <c r="B173" s="54"/>
      <c r="C173" s="54"/>
      <c r="D173" s="54"/>
      <c r="E173" s="55"/>
      <c r="F173" s="55"/>
      <c r="G173" s="54"/>
      <c r="H173" s="54"/>
      <c r="I173" s="54"/>
      <c r="J173" s="54"/>
      <c r="K173" s="54"/>
    </row>
    <row r="174" spans="1:11" s="47" customFormat="1" x14ac:dyDescent="0.3">
      <c r="A174" s="54"/>
      <c r="B174" s="54"/>
      <c r="C174" s="54"/>
      <c r="D174" s="54"/>
      <c r="E174" s="55"/>
      <c r="F174" s="55"/>
      <c r="G174" s="54"/>
      <c r="H174" s="54"/>
      <c r="I174" s="54"/>
      <c r="J174" s="54"/>
      <c r="K174" s="54"/>
    </row>
    <row r="175" spans="1:11" s="47" customFormat="1" x14ac:dyDescent="0.3">
      <c r="A175" s="54"/>
      <c r="B175" s="54"/>
      <c r="C175" s="54"/>
      <c r="D175" s="54"/>
      <c r="E175" s="55"/>
      <c r="F175" s="55"/>
      <c r="G175" s="54"/>
      <c r="H175" s="54"/>
      <c r="I175" s="54"/>
      <c r="J175" s="54"/>
      <c r="K175" s="54"/>
    </row>
    <row r="176" spans="1:11" s="47" customFormat="1" x14ac:dyDescent="0.3">
      <c r="A176" s="54"/>
      <c r="B176" s="54"/>
      <c r="C176" s="54"/>
      <c r="D176" s="54"/>
      <c r="E176" s="55"/>
      <c r="F176" s="55"/>
      <c r="G176" s="54"/>
      <c r="H176" s="54"/>
      <c r="I176" s="54"/>
      <c r="J176" s="54"/>
      <c r="K176" s="54"/>
    </row>
    <row r="177" spans="1:11" s="47" customFormat="1" x14ac:dyDescent="0.3">
      <c r="A177" s="54"/>
      <c r="B177" s="54"/>
      <c r="C177" s="54"/>
      <c r="D177" s="54"/>
      <c r="E177" s="55"/>
      <c r="F177" s="55"/>
      <c r="G177" s="54"/>
      <c r="H177" s="54"/>
      <c r="I177" s="54"/>
      <c r="J177" s="54"/>
      <c r="K177" s="54"/>
    </row>
    <row r="178" spans="1:11" s="47" customFormat="1" x14ac:dyDescent="0.3">
      <c r="A178" s="54"/>
      <c r="B178" s="54"/>
      <c r="C178" s="54"/>
      <c r="D178" s="54"/>
      <c r="E178" s="55"/>
      <c r="F178" s="55"/>
      <c r="G178" s="54"/>
      <c r="H178" s="54"/>
      <c r="I178" s="54"/>
      <c r="J178" s="54"/>
      <c r="K178" s="54"/>
    </row>
    <row r="179" spans="1:11" s="47" customFormat="1" x14ac:dyDescent="0.3">
      <c r="A179" s="54"/>
      <c r="B179" s="54"/>
      <c r="C179" s="54"/>
      <c r="D179" s="54"/>
      <c r="E179" s="55"/>
      <c r="F179" s="55"/>
      <c r="G179" s="54"/>
      <c r="H179" s="54"/>
      <c r="I179" s="54"/>
      <c r="J179" s="54"/>
      <c r="K179" s="54"/>
    </row>
    <row r="180" spans="1:11" s="47" customFormat="1" x14ac:dyDescent="0.3">
      <c r="A180" s="54"/>
      <c r="B180" s="54"/>
      <c r="C180" s="54"/>
      <c r="D180" s="54"/>
      <c r="E180" s="55"/>
      <c r="F180" s="55"/>
      <c r="G180" s="54"/>
      <c r="H180" s="54"/>
      <c r="I180" s="54"/>
      <c r="J180" s="54"/>
      <c r="K180" s="54"/>
    </row>
    <row r="181" spans="1:11" s="47" customFormat="1" x14ac:dyDescent="0.3">
      <c r="A181" s="54"/>
      <c r="B181" s="54"/>
      <c r="C181" s="54"/>
      <c r="D181" s="54"/>
      <c r="E181" s="55"/>
      <c r="F181" s="55"/>
      <c r="G181" s="54"/>
      <c r="H181" s="54"/>
      <c r="I181" s="54"/>
      <c r="J181" s="54"/>
      <c r="K181" s="54"/>
    </row>
    <row r="182" spans="1:11" s="47" customFormat="1" x14ac:dyDescent="0.3">
      <c r="A182" s="54"/>
      <c r="B182" s="54"/>
      <c r="C182" s="54"/>
      <c r="D182" s="54"/>
      <c r="E182" s="55"/>
      <c r="F182" s="55"/>
      <c r="G182" s="54"/>
      <c r="H182" s="54"/>
      <c r="I182" s="54"/>
      <c r="J182" s="54"/>
      <c r="K182" s="54"/>
    </row>
    <row r="183" spans="1:11" s="47" customFormat="1" x14ac:dyDescent="0.3">
      <c r="A183" s="54"/>
      <c r="B183" s="54"/>
      <c r="C183" s="54"/>
      <c r="D183" s="54"/>
      <c r="E183" s="55"/>
      <c r="F183" s="55"/>
      <c r="G183" s="54"/>
      <c r="H183" s="54"/>
      <c r="I183" s="54"/>
      <c r="J183" s="54"/>
      <c r="K183" s="54"/>
    </row>
    <row r="184" spans="1:11" s="47" customFormat="1" x14ac:dyDescent="0.3">
      <c r="A184" s="54"/>
      <c r="B184" s="54"/>
      <c r="C184" s="54"/>
      <c r="D184" s="54"/>
      <c r="E184" s="55"/>
      <c r="F184" s="55"/>
      <c r="G184" s="54"/>
      <c r="H184" s="54"/>
      <c r="I184" s="54"/>
      <c r="J184" s="54"/>
      <c r="K184" s="54"/>
    </row>
    <row r="185" spans="1:11" s="47" customFormat="1" x14ac:dyDescent="0.3">
      <c r="A185" s="54"/>
      <c r="B185" s="54"/>
      <c r="C185" s="54"/>
      <c r="D185" s="54"/>
      <c r="E185" s="55"/>
      <c r="F185" s="55"/>
      <c r="G185" s="54"/>
      <c r="H185" s="54"/>
      <c r="I185" s="54"/>
      <c r="J185" s="54"/>
      <c r="K185" s="54"/>
    </row>
    <row r="186" spans="1:11" s="47" customFormat="1" x14ac:dyDescent="0.3">
      <c r="A186" s="54"/>
      <c r="B186" s="54"/>
      <c r="C186" s="54"/>
      <c r="D186" s="54"/>
      <c r="E186" s="55"/>
      <c r="F186" s="55"/>
      <c r="G186" s="54"/>
      <c r="H186" s="54"/>
      <c r="I186" s="54"/>
      <c r="J186" s="54"/>
      <c r="K186" s="54"/>
    </row>
    <row r="187" spans="1:11" s="47" customFormat="1" x14ac:dyDescent="0.3">
      <c r="A187" s="54"/>
      <c r="B187" s="54"/>
      <c r="C187" s="54"/>
      <c r="D187" s="54"/>
      <c r="E187" s="55"/>
      <c r="F187" s="55"/>
      <c r="G187" s="54"/>
      <c r="H187" s="54"/>
      <c r="I187" s="54"/>
      <c r="J187" s="54"/>
      <c r="K187" s="54"/>
    </row>
    <row r="188" spans="1:11" s="47" customFormat="1" x14ac:dyDescent="0.3">
      <c r="A188" s="54"/>
      <c r="B188" s="54"/>
      <c r="C188" s="54"/>
      <c r="D188" s="54"/>
      <c r="E188" s="55"/>
      <c r="F188" s="55"/>
      <c r="G188" s="54"/>
      <c r="H188" s="54"/>
      <c r="I188" s="54"/>
      <c r="J188" s="54"/>
      <c r="K188" s="54"/>
    </row>
    <row r="189" spans="1:11" s="47" customFormat="1" x14ac:dyDescent="0.3">
      <c r="A189" s="54"/>
      <c r="B189" s="54"/>
      <c r="C189" s="54"/>
      <c r="D189" s="54"/>
      <c r="E189" s="55"/>
      <c r="F189" s="55"/>
      <c r="G189" s="54"/>
      <c r="H189" s="54"/>
      <c r="I189" s="54"/>
      <c r="J189" s="54"/>
      <c r="K189" s="54"/>
    </row>
    <row r="190" spans="1:11" s="47" customFormat="1" x14ac:dyDescent="0.3">
      <c r="A190" s="54"/>
      <c r="B190" s="54"/>
      <c r="C190" s="54"/>
      <c r="D190" s="54"/>
      <c r="E190" s="55"/>
      <c r="F190" s="55"/>
      <c r="G190" s="54"/>
      <c r="H190" s="54"/>
      <c r="I190" s="54"/>
      <c r="J190" s="54"/>
      <c r="K190" s="54"/>
    </row>
    <row r="191" spans="1:11" s="47" customFormat="1" x14ac:dyDescent="0.3">
      <c r="A191" s="54"/>
      <c r="B191" s="54"/>
      <c r="C191" s="54"/>
      <c r="D191" s="54"/>
      <c r="E191" s="55"/>
      <c r="F191" s="55"/>
      <c r="G191" s="54"/>
      <c r="H191" s="54"/>
      <c r="I191" s="54"/>
      <c r="J191" s="54"/>
      <c r="K191" s="54"/>
    </row>
    <row r="192" spans="1:11" s="47" customFormat="1" x14ac:dyDescent="0.3">
      <c r="A192" s="54"/>
      <c r="B192" s="54"/>
      <c r="C192" s="54"/>
      <c r="D192" s="54"/>
      <c r="E192" s="55"/>
      <c r="F192" s="55"/>
      <c r="G192" s="54"/>
      <c r="H192" s="54"/>
      <c r="I192" s="54"/>
      <c r="J192" s="54"/>
      <c r="K192" s="54"/>
    </row>
    <row r="193" spans="1:11" s="47" customFormat="1" x14ac:dyDescent="0.3">
      <c r="A193" s="54"/>
      <c r="B193" s="54"/>
      <c r="C193" s="54"/>
      <c r="D193" s="54"/>
      <c r="E193" s="55"/>
      <c r="F193" s="55"/>
      <c r="G193" s="54"/>
      <c r="H193" s="54"/>
      <c r="I193" s="54"/>
      <c r="J193" s="54"/>
      <c r="K193" s="54"/>
    </row>
    <row r="194" spans="1:11" s="47" customFormat="1" x14ac:dyDescent="0.3">
      <c r="A194" s="54"/>
      <c r="B194" s="54"/>
      <c r="C194" s="54"/>
      <c r="D194" s="54"/>
      <c r="E194" s="55"/>
      <c r="F194" s="55"/>
      <c r="G194" s="54"/>
      <c r="H194" s="54"/>
      <c r="I194" s="54"/>
      <c r="J194" s="54"/>
      <c r="K194" s="54"/>
    </row>
    <row r="195" spans="1:11" s="47" customFormat="1" x14ac:dyDescent="0.3">
      <c r="A195" s="54"/>
      <c r="B195" s="54"/>
      <c r="C195" s="54"/>
      <c r="D195" s="54"/>
      <c r="E195" s="55"/>
      <c r="F195" s="55"/>
      <c r="G195" s="54"/>
      <c r="H195" s="54"/>
      <c r="I195" s="54"/>
      <c r="J195" s="54"/>
      <c r="K195" s="54"/>
    </row>
    <row r="196" spans="1:11" s="47" customFormat="1" x14ac:dyDescent="0.3">
      <c r="A196" s="54"/>
      <c r="B196" s="54"/>
      <c r="C196" s="54"/>
      <c r="D196" s="54"/>
      <c r="E196" s="55"/>
      <c r="F196" s="55"/>
      <c r="G196" s="54"/>
      <c r="H196" s="54"/>
      <c r="I196" s="54"/>
      <c r="J196" s="54"/>
      <c r="K196" s="54"/>
    </row>
    <row r="197" spans="1:11" s="47" customFormat="1" x14ac:dyDescent="0.3">
      <c r="A197" s="54"/>
      <c r="B197" s="54"/>
      <c r="C197" s="54"/>
      <c r="D197" s="54"/>
      <c r="E197" s="55"/>
      <c r="F197" s="55"/>
      <c r="G197" s="54"/>
      <c r="H197" s="54"/>
      <c r="I197" s="54"/>
      <c r="J197" s="54"/>
      <c r="K197" s="54"/>
    </row>
    <row r="198" spans="1:11" s="47" customFormat="1" x14ac:dyDescent="0.3">
      <c r="A198" s="54"/>
      <c r="B198" s="54"/>
      <c r="C198" s="54"/>
      <c r="D198" s="54"/>
      <c r="E198" s="55"/>
      <c r="F198" s="55"/>
      <c r="G198" s="54"/>
      <c r="H198" s="54"/>
      <c r="I198" s="54"/>
      <c r="J198" s="54"/>
      <c r="K198" s="54"/>
    </row>
    <row r="199" spans="1:11" s="47" customFormat="1" x14ac:dyDescent="0.3">
      <c r="A199" s="54"/>
      <c r="B199" s="54"/>
      <c r="C199" s="54"/>
      <c r="D199" s="54"/>
      <c r="E199" s="55"/>
      <c r="F199" s="55"/>
      <c r="G199" s="54"/>
      <c r="H199" s="54"/>
      <c r="I199" s="54"/>
      <c r="J199" s="54"/>
      <c r="K199" s="54"/>
    </row>
    <row r="200" spans="1:11" s="47" customFormat="1" x14ac:dyDescent="0.3">
      <c r="A200" s="54"/>
      <c r="B200" s="54"/>
      <c r="C200" s="54"/>
      <c r="D200" s="54"/>
      <c r="E200" s="55"/>
      <c r="F200" s="55"/>
      <c r="G200" s="54"/>
      <c r="H200" s="54"/>
      <c r="I200" s="54"/>
      <c r="J200" s="54"/>
      <c r="K200" s="54"/>
    </row>
    <row r="201" spans="1:11" s="47" customFormat="1" x14ac:dyDescent="0.3">
      <c r="A201" s="54"/>
      <c r="B201" s="54"/>
      <c r="C201" s="54"/>
      <c r="D201" s="54"/>
      <c r="E201" s="55"/>
      <c r="F201" s="55"/>
      <c r="G201" s="54"/>
      <c r="H201" s="54"/>
      <c r="I201" s="54"/>
      <c r="J201" s="54"/>
      <c r="K201" s="54"/>
    </row>
    <row r="202" spans="1:11" s="47" customFormat="1" x14ac:dyDescent="0.3">
      <c r="A202" s="54"/>
      <c r="B202" s="54"/>
      <c r="C202" s="54"/>
      <c r="D202" s="54"/>
      <c r="E202" s="55"/>
      <c r="F202" s="55"/>
      <c r="G202" s="54"/>
      <c r="H202" s="54"/>
      <c r="I202" s="54"/>
      <c r="J202" s="54"/>
      <c r="K202" s="54"/>
    </row>
    <row r="203" spans="1:11" s="47" customFormat="1" x14ac:dyDescent="0.3">
      <c r="A203" s="54"/>
      <c r="B203" s="54"/>
      <c r="C203" s="54"/>
      <c r="D203" s="54"/>
      <c r="E203" s="55"/>
      <c r="F203" s="55"/>
      <c r="G203" s="54"/>
      <c r="H203" s="54"/>
      <c r="I203" s="54"/>
      <c r="J203" s="54"/>
      <c r="K203" s="54"/>
    </row>
    <row r="204" spans="1:11" s="47" customFormat="1" x14ac:dyDescent="0.3">
      <c r="A204" s="54"/>
      <c r="B204" s="54"/>
      <c r="C204" s="54"/>
      <c r="D204" s="54"/>
      <c r="E204" s="55"/>
      <c r="F204" s="55"/>
      <c r="G204" s="54"/>
      <c r="H204" s="54"/>
      <c r="I204" s="54"/>
      <c r="J204" s="54"/>
      <c r="K204" s="54"/>
    </row>
    <row r="205" spans="1:11" s="47" customFormat="1" x14ac:dyDescent="0.3">
      <c r="A205" s="54"/>
      <c r="B205" s="54"/>
      <c r="C205" s="54"/>
      <c r="D205" s="54"/>
      <c r="E205" s="55"/>
      <c r="F205" s="55"/>
      <c r="G205" s="54"/>
      <c r="H205" s="54"/>
      <c r="I205" s="54"/>
      <c r="J205" s="54"/>
      <c r="K205" s="54"/>
    </row>
    <row r="206" spans="1:11" s="47" customFormat="1" x14ac:dyDescent="0.3">
      <c r="A206" s="54"/>
      <c r="B206" s="54"/>
      <c r="C206" s="54"/>
      <c r="D206" s="54"/>
      <c r="E206" s="55"/>
      <c r="F206" s="55"/>
      <c r="G206" s="54"/>
      <c r="H206" s="54"/>
      <c r="I206" s="54"/>
      <c r="J206" s="54"/>
      <c r="K206" s="54"/>
    </row>
    <row r="207" spans="1:11" s="47" customFormat="1" x14ac:dyDescent="0.3">
      <c r="A207" s="54"/>
      <c r="B207" s="54"/>
      <c r="C207" s="54"/>
      <c r="D207" s="54"/>
      <c r="E207" s="55"/>
      <c r="F207" s="55"/>
      <c r="G207" s="54"/>
      <c r="H207" s="54"/>
      <c r="I207" s="54"/>
      <c r="J207" s="54"/>
      <c r="K207" s="54"/>
    </row>
    <row r="208" spans="1:11" s="47" customFormat="1" x14ac:dyDescent="0.3">
      <c r="A208" s="54"/>
      <c r="B208" s="54"/>
      <c r="C208" s="54"/>
      <c r="D208" s="54"/>
      <c r="E208" s="55"/>
      <c r="F208" s="55"/>
      <c r="G208" s="54"/>
      <c r="H208" s="54"/>
      <c r="I208" s="54"/>
      <c r="J208" s="54"/>
      <c r="K208" s="54"/>
    </row>
    <row r="209" spans="1:11" s="47" customFormat="1" x14ac:dyDescent="0.3">
      <c r="A209" s="54"/>
      <c r="B209" s="54"/>
      <c r="C209" s="54"/>
      <c r="D209" s="54"/>
      <c r="E209" s="55"/>
      <c r="F209" s="55"/>
      <c r="G209" s="54"/>
      <c r="H209" s="54"/>
      <c r="I209" s="54"/>
      <c r="J209" s="54"/>
      <c r="K209" s="54"/>
    </row>
    <row r="210" spans="1:11" s="47" customFormat="1" x14ac:dyDescent="0.3">
      <c r="A210" s="54"/>
      <c r="B210" s="54"/>
      <c r="C210" s="54"/>
      <c r="D210" s="54"/>
      <c r="E210" s="55"/>
      <c r="F210" s="55"/>
      <c r="G210" s="54"/>
      <c r="H210" s="54"/>
      <c r="I210" s="54"/>
      <c r="J210" s="54"/>
      <c r="K210" s="54"/>
    </row>
    <row r="211" spans="1:11" s="47" customFormat="1" x14ac:dyDescent="0.3">
      <c r="A211" s="54"/>
      <c r="B211" s="54"/>
      <c r="C211" s="54"/>
      <c r="D211" s="54"/>
      <c r="E211" s="55"/>
      <c r="F211" s="55"/>
      <c r="G211" s="54"/>
      <c r="H211" s="54"/>
      <c r="I211" s="54"/>
      <c r="J211" s="54"/>
      <c r="K211" s="54"/>
    </row>
    <row r="212" spans="1:11" s="47" customFormat="1" x14ac:dyDescent="0.3">
      <c r="A212" s="54"/>
      <c r="B212" s="54"/>
      <c r="C212" s="54"/>
      <c r="D212" s="54"/>
      <c r="E212" s="55"/>
      <c r="F212" s="55"/>
      <c r="G212" s="54"/>
      <c r="H212" s="54"/>
      <c r="I212" s="54"/>
      <c r="J212" s="54"/>
      <c r="K212" s="54"/>
    </row>
    <row r="213" spans="1:11" s="47" customFormat="1" x14ac:dyDescent="0.3">
      <c r="A213" s="54"/>
      <c r="B213" s="54"/>
      <c r="C213" s="54"/>
      <c r="D213" s="54"/>
      <c r="E213" s="55"/>
      <c r="F213" s="55"/>
      <c r="G213" s="54"/>
      <c r="H213" s="54"/>
      <c r="I213" s="54"/>
      <c r="J213" s="54"/>
      <c r="K213" s="54"/>
    </row>
    <row r="214" spans="1:11" s="47" customFormat="1" x14ac:dyDescent="0.3">
      <c r="A214" s="54"/>
      <c r="B214" s="54"/>
      <c r="C214" s="54"/>
      <c r="D214" s="54"/>
      <c r="E214" s="55"/>
      <c r="F214" s="55"/>
      <c r="G214" s="54"/>
      <c r="H214" s="54"/>
      <c r="I214" s="54"/>
      <c r="J214" s="54"/>
      <c r="K214" s="54"/>
    </row>
    <row r="215" spans="1:11" s="47" customFormat="1" x14ac:dyDescent="0.3">
      <c r="A215" s="54"/>
      <c r="B215" s="54"/>
      <c r="C215" s="54"/>
      <c r="D215" s="54"/>
      <c r="E215" s="55"/>
      <c r="F215" s="55"/>
      <c r="G215" s="54"/>
      <c r="H215" s="54"/>
      <c r="I215" s="54"/>
      <c r="J215" s="54"/>
      <c r="K215" s="54"/>
    </row>
    <row r="216" spans="1:11" s="47" customFormat="1" x14ac:dyDescent="0.3">
      <c r="A216" s="54"/>
      <c r="B216" s="54"/>
      <c r="C216" s="54"/>
      <c r="D216" s="54"/>
      <c r="E216" s="55"/>
      <c r="F216" s="55"/>
      <c r="G216" s="54"/>
      <c r="H216" s="54"/>
      <c r="I216" s="54"/>
      <c r="J216" s="54"/>
      <c r="K216" s="54"/>
    </row>
    <row r="217" spans="1:11" s="47" customFormat="1" x14ac:dyDescent="0.3">
      <c r="A217" s="54"/>
      <c r="B217" s="54"/>
      <c r="C217" s="54"/>
      <c r="D217" s="54"/>
      <c r="E217" s="55"/>
      <c r="F217" s="55"/>
      <c r="G217" s="54"/>
      <c r="H217" s="54"/>
      <c r="I217" s="54"/>
      <c r="J217" s="54"/>
      <c r="K217" s="54"/>
    </row>
    <row r="218" spans="1:11" s="47" customFormat="1" x14ac:dyDescent="0.3">
      <c r="A218" s="54"/>
      <c r="B218" s="54"/>
      <c r="C218" s="54"/>
      <c r="D218" s="54"/>
      <c r="E218" s="55"/>
      <c r="F218" s="55"/>
      <c r="G218" s="54"/>
      <c r="H218" s="54"/>
      <c r="I218" s="54"/>
      <c r="J218" s="54"/>
      <c r="K218" s="54"/>
    </row>
    <row r="219" spans="1:11" s="47" customFormat="1" x14ac:dyDescent="0.3">
      <c r="A219" s="54"/>
      <c r="B219" s="54"/>
      <c r="C219" s="54"/>
      <c r="D219" s="54"/>
      <c r="E219" s="55"/>
      <c r="F219" s="55"/>
      <c r="G219" s="54"/>
      <c r="H219" s="54"/>
      <c r="I219" s="54"/>
      <c r="J219" s="54"/>
      <c r="K219" s="54"/>
    </row>
    <row r="220" spans="1:11" s="47" customFormat="1" x14ac:dyDescent="0.3">
      <c r="A220" s="54"/>
      <c r="B220" s="54"/>
      <c r="C220" s="54"/>
      <c r="D220" s="54"/>
      <c r="E220" s="55"/>
      <c r="F220" s="55"/>
      <c r="G220" s="54"/>
      <c r="H220" s="54"/>
      <c r="I220" s="54"/>
      <c r="J220" s="54"/>
      <c r="K220" s="54"/>
    </row>
    <row r="221" spans="1:11" s="47" customFormat="1" x14ac:dyDescent="0.3">
      <c r="A221" s="54"/>
      <c r="B221" s="54"/>
      <c r="C221" s="54"/>
      <c r="D221" s="54"/>
      <c r="E221" s="55"/>
      <c r="F221" s="55"/>
      <c r="G221" s="54"/>
      <c r="H221" s="54"/>
      <c r="I221" s="54"/>
      <c r="J221" s="54"/>
      <c r="K221" s="54"/>
    </row>
    <row r="222" spans="1:11" s="47" customFormat="1" x14ac:dyDescent="0.3">
      <c r="A222" s="54"/>
      <c r="B222" s="54"/>
      <c r="C222" s="54"/>
      <c r="D222" s="54"/>
      <c r="E222" s="55"/>
      <c r="F222" s="55"/>
      <c r="G222" s="54"/>
      <c r="H222" s="54"/>
      <c r="I222" s="54"/>
      <c r="J222" s="54"/>
      <c r="K222" s="54"/>
    </row>
    <row r="223" spans="1:11" s="47" customFormat="1" x14ac:dyDescent="0.3">
      <c r="A223" s="54"/>
      <c r="B223" s="54"/>
      <c r="C223" s="54"/>
      <c r="D223" s="54"/>
      <c r="E223" s="55"/>
      <c r="F223" s="55"/>
      <c r="G223" s="54"/>
      <c r="H223" s="54"/>
      <c r="I223" s="54"/>
      <c r="J223" s="54"/>
      <c r="K223" s="54"/>
    </row>
    <row r="224" spans="1:11" s="47" customFormat="1" x14ac:dyDescent="0.3">
      <c r="A224" s="54"/>
      <c r="B224" s="54"/>
      <c r="C224" s="54"/>
      <c r="D224" s="54"/>
      <c r="E224" s="55"/>
      <c r="F224" s="55"/>
      <c r="G224" s="54"/>
      <c r="H224" s="54"/>
      <c r="I224" s="54"/>
      <c r="J224" s="54"/>
      <c r="K224" s="54"/>
    </row>
    <row r="225" spans="1:11" s="47" customFormat="1" x14ac:dyDescent="0.3">
      <c r="A225" s="54"/>
      <c r="B225" s="54"/>
      <c r="C225" s="54"/>
      <c r="D225" s="54"/>
      <c r="E225" s="55"/>
      <c r="F225" s="55"/>
      <c r="G225" s="54"/>
      <c r="H225" s="54"/>
      <c r="I225" s="54"/>
      <c r="J225" s="54"/>
      <c r="K225" s="54"/>
    </row>
    <row r="226" spans="1:11" s="47" customFormat="1" x14ac:dyDescent="0.3">
      <c r="A226" s="54"/>
      <c r="B226" s="54"/>
      <c r="C226" s="54"/>
      <c r="D226" s="54"/>
      <c r="E226" s="55"/>
      <c r="F226" s="55"/>
      <c r="G226" s="54"/>
      <c r="H226" s="54"/>
      <c r="I226" s="54"/>
      <c r="J226" s="54"/>
      <c r="K226" s="54"/>
    </row>
    <row r="227" spans="1:11" s="47" customFormat="1" x14ac:dyDescent="0.3">
      <c r="A227" s="54"/>
      <c r="B227" s="54"/>
      <c r="C227" s="54"/>
      <c r="D227" s="54"/>
      <c r="E227" s="55"/>
      <c r="F227" s="55"/>
      <c r="G227" s="54"/>
      <c r="H227" s="54"/>
      <c r="I227" s="54"/>
      <c r="J227" s="54"/>
      <c r="K227" s="54"/>
    </row>
    <row r="228" spans="1:11" s="47" customFormat="1" x14ac:dyDescent="0.3">
      <c r="A228" s="54"/>
      <c r="B228" s="54"/>
      <c r="C228" s="54"/>
      <c r="D228" s="54"/>
      <c r="E228" s="55"/>
      <c r="F228" s="55"/>
      <c r="G228" s="54"/>
      <c r="H228" s="54"/>
      <c r="I228" s="54"/>
      <c r="J228" s="54"/>
      <c r="K228" s="54"/>
    </row>
    <row r="229" spans="1:11" s="47" customFormat="1" x14ac:dyDescent="0.3">
      <c r="A229" s="54"/>
      <c r="B229" s="54"/>
      <c r="C229" s="54"/>
      <c r="D229" s="54"/>
      <c r="E229" s="55"/>
      <c r="F229" s="55"/>
      <c r="G229" s="54"/>
      <c r="H229" s="54"/>
      <c r="I229" s="54"/>
      <c r="J229" s="54"/>
      <c r="K229" s="54"/>
    </row>
    <row r="230" spans="1:11" s="47" customFormat="1" x14ac:dyDescent="0.3">
      <c r="A230" s="54"/>
      <c r="B230" s="54"/>
      <c r="C230" s="54"/>
      <c r="D230" s="54"/>
      <c r="E230" s="55"/>
      <c r="F230" s="55"/>
      <c r="G230" s="54"/>
      <c r="H230" s="54"/>
      <c r="I230" s="54"/>
      <c r="J230" s="54"/>
      <c r="K230" s="54"/>
    </row>
    <row r="231" spans="1:11" s="9" customFormat="1" x14ac:dyDescent="0.3">
      <c r="A231" s="45"/>
      <c r="B231" s="45"/>
      <c r="C231" s="45"/>
      <c r="D231" s="45"/>
      <c r="E231" s="51"/>
      <c r="F231" s="51"/>
      <c r="G231" s="45"/>
      <c r="H231" s="45"/>
      <c r="I231" s="45"/>
      <c r="J231" s="45"/>
      <c r="K231" s="45"/>
    </row>
    <row r="232" spans="1:11" s="9" customFormat="1" x14ac:dyDescent="0.3">
      <c r="A232" s="45"/>
      <c r="B232" s="45"/>
      <c r="C232" s="45"/>
      <c r="D232" s="45"/>
      <c r="E232" s="51"/>
      <c r="F232" s="51"/>
      <c r="G232" s="45"/>
      <c r="H232" s="45"/>
      <c r="I232" s="45"/>
      <c r="J232" s="45"/>
      <c r="K232" s="45"/>
    </row>
    <row r="233" spans="1:11" s="9" customFormat="1" x14ac:dyDescent="0.3">
      <c r="A233" s="45"/>
      <c r="B233" s="45"/>
      <c r="C233" s="45"/>
      <c r="D233" s="45"/>
      <c r="E233" s="51"/>
      <c r="F233" s="51"/>
      <c r="G233" s="45"/>
      <c r="H233" s="45"/>
      <c r="I233" s="45"/>
      <c r="J233" s="45"/>
      <c r="K233" s="45"/>
    </row>
    <row r="234" spans="1:11" s="9" customFormat="1" x14ac:dyDescent="0.3">
      <c r="A234" s="45"/>
      <c r="B234" s="45"/>
      <c r="C234" s="45"/>
      <c r="D234" s="45"/>
      <c r="E234" s="51"/>
      <c r="F234" s="51"/>
      <c r="G234" s="45"/>
      <c r="H234" s="45"/>
      <c r="I234" s="45"/>
      <c r="J234" s="45"/>
      <c r="K234" s="45"/>
    </row>
    <row r="235" spans="1:11" s="9" customFormat="1" x14ac:dyDescent="0.3">
      <c r="A235" s="45"/>
      <c r="B235" s="45"/>
      <c r="C235" s="45"/>
      <c r="D235" s="45"/>
      <c r="E235" s="51"/>
      <c r="F235" s="51"/>
      <c r="G235" s="45"/>
      <c r="H235" s="45"/>
      <c r="I235" s="45"/>
      <c r="J235" s="45"/>
      <c r="K235" s="45"/>
    </row>
    <row r="236" spans="1:11" s="9" customFormat="1" x14ac:dyDescent="0.3">
      <c r="A236" s="45"/>
      <c r="B236" s="45"/>
      <c r="C236" s="45"/>
      <c r="D236" s="45"/>
      <c r="E236" s="51"/>
      <c r="F236" s="51"/>
      <c r="G236" s="45"/>
      <c r="H236" s="45"/>
      <c r="I236" s="45"/>
      <c r="J236" s="45"/>
      <c r="K236" s="45"/>
    </row>
    <row r="237" spans="1:11" s="9" customFormat="1" x14ac:dyDescent="0.3">
      <c r="A237" s="45"/>
      <c r="B237" s="45"/>
      <c r="C237" s="45"/>
      <c r="D237" s="45"/>
      <c r="E237" s="51"/>
      <c r="F237" s="51"/>
      <c r="G237" s="45"/>
      <c r="H237" s="45"/>
      <c r="I237" s="45"/>
      <c r="J237" s="45"/>
      <c r="K237" s="45"/>
    </row>
    <row r="238" spans="1:11" s="9" customFormat="1" x14ac:dyDescent="0.3">
      <c r="A238" s="45"/>
      <c r="B238" s="45"/>
      <c r="C238" s="45"/>
      <c r="D238" s="45"/>
      <c r="E238" s="51"/>
      <c r="F238" s="51"/>
      <c r="G238" s="45"/>
      <c r="H238" s="45"/>
      <c r="I238" s="45"/>
      <c r="J238" s="45"/>
      <c r="K238" s="45"/>
    </row>
    <row r="239" spans="1:11" s="9" customFormat="1" x14ac:dyDescent="0.3">
      <c r="A239" s="45"/>
      <c r="B239" s="45"/>
      <c r="C239" s="45"/>
      <c r="D239" s="45"/>
      <c r="E239" s="51"/>
      <c r="F239" s="51"/>
      <c r="G239" s="45"/>
      <c r="H239" s="45"/>
      <c r="I239" s="45"/>
      <c r="J239" s="45"/>
      <c r="K239" s="45"/>
    </row>
    <row r="240" spans="1:11" s="9" customFormat="1" x14ac:dyDescent="0.3">
      <c r="A240" s="45"/>
      <c r="B240" s="45"/>
      <c r="C240" s="45"/>
      <c r="D240" s="45"/>
      <c r="E240" s="51"/>
      <c r="F240" s="51"/>
      <c r="G240" s="45"/>
      <c r="H240" s="45"/>
      <c r="I240" s="45"/>
      <c r="J240" s="45"/>
      <c r="K240" s="45"/>
    </row>
    <row r="241" spans="1:11" s="9" customFormat="1" x14ac:dyDescent="0.3">
      <c r="A241" s="45"/>
      <c r="B241" s="45"/>
      <c r="C241" s="45"/>
      <c r="D241" s="45"/>
      <c r="E241" s="51"/>
      <c r="F241" s="51"/>
      <c r="G241" s="45"/>
      <c r="H241" s="45"/>
      <c r="I241" s="45"/>
      <c r="J241" s="45"/>
      <c r="K241" s="45"/>
    </row>
    <row r="242" spans="1:11" s="9" customFormat="1" x14ac:dyDescent="0.3">
      <c r="A242" s="45"/>
      <c r="B242" s="45"/>
      <c r="C242" s="45"/>
      <c r="D242" s="45"/>
      <c r="E242" s="51"/>
      <c r="F242" s="51"/>
      <c r="G242" s="45"/>
      <c r="H242" s="45"/>
      <c r="I242" s="45"/>
      <c r="J242" s="45"/>
      <c r="K242" s="45"/>
    </row>
    <row r="243" spans="1:11" s="9" customFormat="1" x14ac:dyDescent="0.3">
      <c r="A243" s="45"/>
      <c r="B243" s="45"/>
      <c r="C243" s="45"/>
      <c r="D243" s="45"/>
      <c r="E243" s="51"/>
      <c r="F243" s="51"/>
      <c r="G243" s="45"/>
      <c r="H243" s="45"/>
      <c r="I243" s="45"/>
      <c r="J243" s="45"/>
      <c r="K243" s="45"/>
    </row>
    <row r="244" spans="1:11" s="9" customFormat="1" x14ac:dyDescent="0.3">
      <c r="A244" s="45"/>
      <c r="B244" s="45"/>
      <c r="C244" s="45"/>
      <c r="D244" s="45"/>
      <c r="E244" s="51"/>
      <c r="F244" s="51"/>
      <c r="G244" s="45"/>
      <c r="H244" s="45"/>
      <c r="I244" s="45"/>
      <c r="J244" s="45"/>
      <c r="K244" s="45"/>
    </row>
    <row r="245" spans="1:11" s="9" customFormat="1" x14ac:dyDescent="0.3">
      <c r="A245" s="45"/>
      <c r="B245" s="45"/>
      <c r="C245" s="45"/>
      <c r="D245" s="45"/>
      <c r="E245" s="51"/>
      <c r="F245" s="51"/>
      <c r="G245" s="45"/>
      <c r="H245" s="45"/>
      <c r="I245" s="45"/>
      <c r="J245" s="45"/>
      <c r="K245" s="45"/>
    </row>
    <row r="246" spans="1:11" s="9" customFormat="1" x14ac:dyDescent="0.3">
      <c r="A246" s="45"/>
      <c r="B246" s="45"/>
      <c r="C246" s="45"/>
      <c r="D246" s="45"/>
      <c r="E246" s="51"/>
      <c r="F246" s="51"/>
      <c r="G246" s="45"/>
      <c r="H246" s="45"/>
      <c r="I246" s="45"/>
      <c r="J246" s="45"/>
      <c r="K246" s="45"/>
    </row>
    <row r="247" spans="1:11" s="9" customFormat="1" x14ac:dyDescent="0.3">
      <c r="A247" s="45"/>
      <c r="B247" s="45"/>
      <c r="C247" s="45"/>
      <c r="D247" s="45"/>
      <c r="E247" s="51"/>
      <c r="F247" s="51"/>
      <c r="G247" s="45"/>
      <c r="H247" s="45"/>
      <c r="I247" s="45"/>
      <c r="J247" s="45"/>
      <c r="K247" s="45"/>
    </row>
    <row r="248" spans="1:11" s="9" customFormat="1" x14ac:dyDescent="0.3">
      <c r="A248" s="45"/>
      <c r="B248" s="45"/>
      <c r="C248" s="45"/>
      <c r="D248" s="45"/>
      <c r="E248" s="51"/>
      <c r="F248" s="51"/>
      <c r="G248" s="45"/>
      <c r="H248" s="45"/>
      <c r="I248" s="45"/>
      <c r="J248" s="45"/>
      <c r="K248" s="45"/>
    </row>
    <row r="249" spans="1:11" s="9" customFormat="1" x14ac:dyDescent="0.3">
      <c r="A249" s="45"/>
      <c r="B249" s="45"/>
      <c r="C249" s="45"/>
      <c r="D249" s="45"/>
      <c r="E249" s="51"/>
      <c r="F249" s="51"/>
      <c r="G249" s="45"/>
      <c r="H249" s="45"/>
      <c r="I249" s="45"/>
      <c r="J249" s="45"/>
      <c r="K249" s="45"/>
    </row>
    <row r="250" spans="1:11" s="9" customFormat="1" x14ac:dyDescent="0.3">
      <c r="A250" s="45"/>
      <c r="B250" s="45"/>
      <c r="C250" s="45"/>
      <c r="D250" s="45"/>
      <c r="E250" s="51"/>
      <c r="F250" s="51"/>
      <c r="G250" s="45"/>
      <c r="H250" s="45"/>
      <c r="I250" s="45"/>
      <c r="J250" s="45"/>
      <c r="K250" s="45"/>
    </row>
    <row r="251" spans="1:11" s="9" customFormat="1" x14ac:dyDescent="0.3">
      <c r="A251" s="45"/>
      <c r="B251" s="45"/>
      <c r="C251" s="45"/>
      <c r="D251" s="45"/>
      <c r="E251" s="51"/>
      <c r="F251" s="51"/>
      <c r="G251" s="45"/>
      <c r="H251" s="45"/>
      <c r="I251" s="45"/>
      <c r="J251" s="45"/>
      <c r="K251" s="45"/>
    </row>
    <row r="252" spans="1:11" s="9" customFormat="1" x14ac:dyDescent="0.3">
      <c r="A252" s="45"/>
      <c r="B252" s="45"/>
      <c r="C252" s="45"/>
      <c r="D252" s="45"/>
      <c r="E252" s="51"/>
      <c r="F252" s="51"/>
      <c r="G252" s="45"/>
      <c r="H252" s="45"/>
      <c r="I252" s="45"/>
      <c r="J252" s="45"/>
      <c r="K252" s="45"/>
    </row>
    <row r="253" spans="1:11" s="9" customFormat="1" x14ac:dyDescent="0.3">
      <c r="A253" s="45"/>
      <c r="B253" s="45"/>
      <c r="C253" s="45"/>
      <c r="D253" s="45"/>
      <c r="E253" s="51"/>
      <c r="F253" s="51"/>
      <c r="G253" s="45"/>
      <c r="H253" s="45"/>
      <c r="I253" s="45"/>
      <c r="J253" s="45"/>
      <c r="K253" s="45"/>
    </row>
    <row r="254" spans="1:11" s="9" customFormat="1" x14ac:dyDescent="0.3">
      <c r="A254" s="45"/>
      <c r="B254" s="45"/>
      <c r="C254" s="45"/>
      <c r="D254" s="45"/>
      <c r="E254" s="51"/>
      <c r="F254" s="51"/>
      <c r="G254" s="45"/>
      <c r="H254" s="45"/>
      <c r="I254" s="45"/>
      <c r="J254" s="45"/>
      <c r="K254" s="45"/>
    </row>
    <row r="255" spans="1:11" s="9" customFormat="1" x14ac:dyDescent="0.3">
      <c r="A255" s="45"/>
      <c r="B255" s="45"/>
      <c r="C255" s="45"/>
      <c r="D255" s="45"/>
      <c r="E255" s="51"/>
      <c r="F255" s="51"/>
      <c r="G255" s="45"/>
      <c r="H255" s="45"/>
      <c r="I255" s="45"/>
      <c r="J255" s="45"/>
      <c r="K255" s="45"/>
    </row>
    <row r="256" spans="1:11" s="9" customFormat="1" x14ac:dyDescent="0.3">
      <c r="A256" s="45"/>
      <c r="B256" s="45"/>
      <c r="C256" s="45"/>
      <c r="D256" s="45"/>
      <c r="E256" s="51"/>
      <c r="F256" s="51"/>
      <c r="G256" s="45"/>
      <c r="H256" s="45"/>
      <c r="I256" s="45"/>
      <c r="J256" s="45"/>
      <c r="K256" s="45"/>
    </row>
    <row r="257" spans="1:11" s="9" customFormat="1" x14ac:dyDescent="0.3">
      <c r="A257" s="45"/>
      <c r="B257" s="45"/>
      <c r="C257" s="45"/>
      <c r="D257" s="45"/>
      <c r="E257" s="51"/>
      <c r="F257" s="51"/>
      <c r="G257" s="45"/>
      <c r="H257" s="45"/>
      <c r="I257" s="45"/>
      <c r="J257" s="45"/>
      <c r="K257" s="45"/>
    </row>
    <row r="258" spans="1:11" s="9" customFormat="1" x14ac:dyDescent="0.3">
      <c r="A258" s="45"/>
      <c r="B258" s="45"/>
      <c r="C258" s="45"/>
      <c r="D258" s="45"/>
      <c r="E258" s="51"/>
      <c r="F258" s="51"/>
      <c r="G258" s="45"/>
      <c r="H258" s="45"/>
      <c r="I258" s="45"/>
      <c r="J258" s="45"/>
      <c r="K258" s="45"/>
    </row>
    <row r="259" spans="1:11" s="9" customFormat="1" x14ac:dyDescent="0.3">
      <c r="A259" s="45"/>
      <c r="B259" s="45"/>
      <c r="C259" s="45"/>
      <c r="D259" s="45"/>
      <c r="E259" s="51"/>
      <c r="F259" s="51"/>
      <c r="G259" s="45"/>
      <c r="H259" s="45"/>
      <c r="I259" s="45"/>
      <c r="J259" s="45"/>
      <c r="K259" s="45"/>
    </row>
    <row r="260" spans="1:11" s="9" customFormat="1" x14ac:dyDescent="0.3">
      <c r="A260" s="45"/>
      <c r="B260" s="45"/>
      <c r="C260" s="45"/>
      <c r="D260" s="45"/>
      <c r="E260" s="51"/>
      <c r="F260" s="51"/>
      <c r="G260" s="45"/>
      <c r="H260" s="45"/>
      <c r="I260" s="45"/>
      <c r="J260" s="45"/>
      <c r="K260" s="45"/>
    </row>
    <row r="261" spans="1:11" s="9" customFormat="1" x14ac:dyDescent="0.3">
      <c r="A261" s="45"/>
      <c r="B261" s="45"/>
      <c r="C261" s="45"/>
      <c r="D261" s="45"/>
      <c r="E261" s="51"/>
      <c r="F261" s="51"/>
      <c r="G261" s="45"/>
      <c r="H261" s="45"/>
      <c r="I261" s="45"/>
      <c r="J261" s="45"/>
      <c r="K261" s="45"/>
    </row>
    <row r="262" spans="1:11" s="9" customFormat="1" x14ac:dyDescent="0.3">
      <c r="A262" s="45"/>
      <c r="B262" s="45"/>
      <c r="C262" s="45"/>
      <c r="D262" s="45"/>
      <c r="E262" s="51"/>
      <c r="F262" s="51"/>
      <c r="G262" s="45"/>
      <c r="H262" s="45"/>
      <c r="I262" s="45"/>
      <c r="J262" s="45"/>
      <c r="K262" s="45"/>
    </row>
    <row r="263" spans="1:11" s="9" customFormat="1" x14ac:dyDescent="0.3">
      <c r="A263" s="45"/>
      <c r="B263" s="45"/>
      <c r="C263" s="45"/>
      <c r="D263" s="45"/>
      <c r="E263" s="51"/>
      <c r="F263" s="51"/>
      <c r="G263" s="45"/>
      <c r="H263" s="45"/>
      <c r="I263" s="45"/>
      <c r="J263" s="45"/>
      <c r="K263" s="45"/>
    </row>
    <row r="264" spans="1:11" s="9" customFormat="1" x14ac:dyDescent="0.3">
      <c r="A264" s="45"/>
      <c r="B264" s="45"/>
      <c r="C264" s="45"/>
      <c r="D264" s="45"/>
      <c r="E264" s="51"/>
      <c r="F264" s="51"/>
      <c r="G264" s="45"/>
      <c r="H264" s="45"/>
      <c r="I264" s="45"/>
      <c r="J264" s="45"/>
      <c r="K264" s="45"/>
    </row>
    <row r="265" spans="1:11" s="9" customFormat="1" x14ac:dyDescent="0.3">
      <c r="A265" s="45"/>
      <c r="B265" s="45"/>
      <c r="C265" s="45"/>
      <c r="D265" s="45"/>
      <c r="E265" s="51"/>
      <c r="F265" s="51"/>
      <c r="G265" s="45"/>
      <c r="H265" s="45"/>
      <c r="I265" s="45"/>
      <c r="J265" s="45"/>
      <c r="K265" s="45"/>
    </row>
    <row r="266" spans="1:11" s="9" customFormat="1" x14ac:dyDescent="0.3">
      <c r="A266" s="45"/>
      <c r="B266" s="45"/>
      <c r="C266" s="45"/>
      <c r="D266" s="45"/>
      <c r="E266" s="51"/>
      <c r="F266" s="51"/>
      <c r="G266" s="45"/>
      <c r="H266" s="45"/>
      <c r="I266" s="45"/>
      <c r="J266" s="45"/>
      <c r="K266" s="45"/>
    </row>
    <row r="267" spans="1:11" s="9" customFormat="1" x14ac:dyDescent="0.3">
      <c r="A267" s="45"/>
      <c r="B267" s="45"/>
      <c r="C267" s="45"/>
      <c r="D267" s="45"/>
      <c r="E267" s="51"/>
      <c r="F267" s="51"/>
      <c r="G267" s="45"/>
      <c r="H267" s="45"/>
      <c r="I267" s="45"/>
      <c r="J267" s="45"/>
      <c r="K267" s="45"/>
    </row>
    <row r="268" spans="1:11" s="9" customFormat="1" x14ac:dyDescent="0.3">
      <c r="A268" s="45"/>
      <c r="B268" s="45"/>
      <c r="C268" s="45"/>
      <c r="D268" s="45"/>
      <c r="E268" s="51"/>
      <c r="F268" s="51"/>
      <c r="G268" s="45"/>
      <c r="H268" s="45"/>
      <c r="I268" s="45"/>
      <c r="J268" s="45"/>
      <c r="K268" s="45"/>
    </row>
    <row r="269" spans="1:11" s="9" customFormat="1" x14ac:dyDescent="0.3">
      <c r="A269" s="45"/>
      <c r="B269" s="45"/>
      <c r="C269" s="45"/>
      <c r="D269" s="45"/>
      <c r="E269" s="51"/>
      <c r="F269" s="51"/>
      <c r="G269" s="45"/>
      <c r="H269" s="45"/>
      <c r="I269" s="45"/>
      <c r="J269" s="45"/>
      <c r="K269" s="45"/>
    </row>
    <row r="270" spans="1:11" s="9" customFormat="1" x14ac:dyDescent="0.3">
      <c r="A270" s="45"/>
      <c r="B270" s="45"/>
      <c r="C270" s="45"/>
      <c r="D270" s="45"/>
      <c r="E270" s="51"/>
      <c r="F270" s="51"/>
      <c r="G270" s="45"/>
      <c r="H270" s="45"/>
      <c r="I270" s="45"/>
      <c r="J270" s="45"/>
      <c r="K270" s="45"/>
    </row>
    <row r="271" spans="1:11" s="9" customFormat="1" x14ac:dyDescent="0.3">
      <c r="A271" s="45"/>
      <c r="B271" s="45"/>
      <c r="C271" s="45"/>
      <c r="D271" s="45"/>
      <c r="E271" s="51"/>
      <c r="F271" s="51"/>
      <c r="G271" s="45"/>
      <c r="H271" s="45"/>
      <c r="I271" s="45"/>
      <c r="J271" s="45"/>
      <c r="K271" s="45"/>
    </row>
    <row r="272" spans="1:11" s="9" customFormat="1" x14ac:dyDescent="0.3">
      <c r="A272" s="45"/>
      <c r="B272" s="45"/>
      <c r="C272" s="45"/>
      <c r="D272" s="45"/>
      <c r="E272" s="51"/>
      <c r="F272" s="51"/>
      <c r="G272" s="45"/>
      <c r="H272" s="45"/>
      <c r="I272" s="45"/>
      <c r="J272" s="45"/>
      <c r="K272" s="45"/>
    </row>
    <row r="273" spans="1:11" s="9" customFormat="1" x14ac:dyDescent="0.3">
      <c r="A273" s="45"/>
      <c r="B273" s="45"/>
      <c r="C273" s="45"/>
      <c r="D273" s="45"/>
      <c r="E273" s="51"/>
      <c r="F273" s="51"/>
      <c r="G273" s="45"/>
      <c r="H273" s="45"/>
      <c r="I273" s="45"/>
      <c r="J273" s="45"/>
      <c r="K273" s="45"/>
    </row>
    <row r="274" spans="1:11" s="9" customFormat="1" x14ac:dyDescent="0.3">
      <c r="A274" s="45"/>
      <c r="B274" s="45"/>
      <c r="C274" s="45"/>
      <c r="D274" s="45"/>
      <c r="E274" s="51"/>
      <c r="F274" s="51"/>
      <c r="G274" s="45"/>
      <c r="H274" s="45"/>
      <c r="I274" s="45"/>
      <c r="J274" s="45"/>
      <c r="K274" s="45"/>
    </row>
    <row r="275" spans="1:11" s="9" customFormat="1" x14ac:dyDescent="0.3">
      <c r="A275" s="45"/>
      <c r="B275" s="45"/>
      <c r="C275" s="45"/>
      <c r="D275" s="45"/>
      <c r="E275" s="51"/>
      <c r="F275" s="51"/>
      <c r="G275" s="45"/>
      <c r="H275" s="45"/>
      <c r="I275" s="45"/>
      <c r="J275" s="45"/>
      <c r="K275" s="45"/>
    </row>
    <row r="276" spans="1:11" s="9" customFormat="1" x14ac:dyDescent="0.3">
      <c r="A276" s="45"/>
      <c r="B276" s="45"/>
      <c r="C276" s="45"/>
      <c r="D276" s="45"/>
      <c r="E276" s="51"/>
      <c r="F276" s="51"/>
      <c r="G276" s="45"/>
      <c r="H276" s="45"/>
      <c r="I276" s="45"/>
      <c r="J276" s="45"/>
      <c r="K276" s="45"/>
    </row>
    <row r="277" spans="1:11" s="9" customFormat="1" x14ac:dyDescent="0.3">
      <c r="A277" s="45"/>
      <c r="B277" s="45"/>
      <c r="C277" s="45"/>
      <c r="D277" s="45"/>
      <c r="E277" s="51"/>
      <c r="F277" s="51"/>
      <c r="G277" s="45"/>
      <c r="H277" s="45"/>
      <c r="I277" s="45"/>
      <c r="J277" s="45"/>
      <c r="K277" s="45"/>
    </row>
    <row r="278" spans="1:11" s="9" customFormat="1" x14ac:dyDescent="0.3">
      <c r="A278" s="45"/>
      <c r="B278" s="45"/>
      <c r="C278" s="45"/>
      <c r="D278" s="45"/>
      <c r="E278" s="51"/>
      <c r="F278" s="51"/>
      <c r="G278" s="45"/>
      <c r="H278" s="45"/>
      <c r="I278" s="45"/>
      <c r="J278" s="45"/>
      <c r="K278" s="45"/>
    </row>
    <row r="279" spans="1:11" s="9" customFormat="1" x14ac:dyDescent="0.3">
      <c r="A279" s="45"/>
      <c r="B279" s="45"/>
      <c r="C279" s="45"/>
      <c r="D279" s="45"/>
      <c r="E279" s="51"/>
      <c r="F279" s="51"/>
      <c r="G279" s="45"/>
      <c r="H279" s="45"/>
      <c r="I279" s="45"/>
      <c r="J279" s="45"/>
      <c r="K279" s="45"/>
    </row>
    <row r="280" spans="1:11" s="9" customFormat="1" x14ac:dyDescent="0.3">
      <c r="A280" s="45"/>
      <c r="B280" s="45"/>
      <c r="C280" s="45"/>
      <c r="D280" s="45"/>
      <c r="E280" s="51"/>
      <c r="F280" s="51"/>
      <c r="G280" s="45"/>
      <c r="H280" s="45"/>
      <c r="I280" s="45"/>
      <c r="J280" s="45"/>
      <c r="K280" s="45"/>
    </row>
    <row r="281" spans="1:11" s="9" customFormat="1" x14ac:dyDescent="0.3">
      <c r="A281" s="45"/>
      <c r="B281" s="45"/>
      <c r="C281" s="45"/>
      <c r="D281" s="45"/>
      <c r="E281" s="51"/>
      <c r="F281" s="51"/>
      <c r="G281" s="45"/>
      <c r="H281" s="45"/>
      <c r="I281" s="45"/>
      <c r="J281" s="45"/>
      <c r="K281" s="45"/>
    </row>
    <row r="282" spans="1:11" s="9" customFormat="1" x14ac:dyDescent="0.3">
      <c r="A282" s="45"/>
      <c r="B282" s="45"/>
      <c r="C282" s="45"/>
      <c r="D282" s="45"/>
      <c r="E282" s="51"/>
      <c r="F282" s="51"/>
      <c r="G282" s="45"/>
      <c r="H282" s="45"/>
      <c r="I282" s="45"/>
      <c r="J282" s="45"/>
      <c r="K282" s="45"/>
    </row>
    <row r="283" spans="1:11" s="9" customFormat="1" x14ac:dyDescent="0.3">
      <c r="A283" s="45"/>
      <c r="B283" s="45"/>
      <c r="C283" s="45"/>
      <c r="D283" s="45"/>
      <c r="E283" s="51"/>
      <c r="F283" s="51"/>
      <c r="G283" s="45"/>
      <c r="H283" s="45"/>
      <c r="I283" s="45"/>
      <c r="J283" s="45"/>
      <c r="K283" s="45"/>
    </row>
    <row r="284" spans="1:11" s="9" customFormat="1" x14ac:dyDescent="0.3">
      <c r="A284" s="45"/>
      <c r="B284" s="45"/>
      <c r="C284" s="45"/>
      <c r="D284" s="45"/>
      <c r="E284" s="51"/>
      <c r="F284" s="51"/>
      <c r="G284" s="45"/>
      <c r="H284" s="45"/>
      <c r="I284" s="45"/>
      <c r="J284" s="45"/>
      <c r="K284" s="45"/>
    </row>
    <row r="285" spans="1:11" s="9" customFormat="1" x14ac:dyDescent="0.3">
      <c r="A285" s="45"/>
      <c r="B285" s="45"/>
      <c r="C285" s="45"/>
      <c r="D285" s="45"/>
      <c r="E285" s="51"/>
      <c r="F285" s="51"/>
      <c r="G285" s="45"/>
      <c r="H285" s="45"/>
      <c r="I285" s="45"/>
      <c r="J285" s="45"/>
      <c r="K285" s="45"/>
    </row>
    <row r="286" spans="1:11" s="9" customFormat="1" x14ac:dyDescent="0.3">
      <c r="A286" s="45"/>
      <c r="B286" s="45"/>
      <c r="C286" s="45"/>
      <c r="D286" s="45"/>
      <c r="E286" s="51"/>
      <c r="F286" s="51"/>
      <c r="G286" s="45"/>
      <c r="H286" s="45"/>
      <c r="I286" s="45"/>
      <c r="J286" s="45"/>
      <c r="K286" s="45"/>
    </row>
    <row r="287" spans="1:11" s="9" customFormat="1" x14ac:dyDescent="0.3">
      <c r="A287" s="45"/>
      <c r="B287" s="45"/>
      <c r="C287" s="45"/>
      <c r="D287" s="45"/>
      <c r="E287" s="51"/>
      <c r="F287" s="51"/>
      <c r="G287" s="45"/>
      <c r="H287" s="45"/>
      <c r="I287" s="45"/>
      <c r="J287" s="45"/>
      <c r="K287" s="45"/>
    </row>
    <row r="288" spans="1:11" s="9" customFormat="1" x14ac:dyDescent="0.3">
      <c r="A288" s="45"/>
      <c r="B288" s="45"/>
      <c r="C288" s="45"/>
      <c r="D288" s="45"/>
      <c r="E288" s="51"/>
      <c r="F288" s="51"/>
      <c r="G288" s="45"/>
      <c r="H288" s="45"/>
      <c r="I288" s="45"/>
      <c r="J288" s="45"/>
      <c r="K288" s="45"/>
    </row>
    <row r="289" spans="1:11" s="9" customFormat="1" x14ac:dyDescent="0.3">
      <c r="A289" s="45"/>
      <c r="B289" s="45"/>
      <c r="C289" s="45"/>
      <c r="D289" s="45"/>
      <c r="E289" s="51"/>
      <c r="F289" s="51"/>
      <c r="G289" s="45"/>
      <c r="H289" s="45"/>
      <c r="I289" s="45"/>
      <c r="J289" s="45"/>
      <c r="K289" s="45"/>
    </row>
    <row r="290" spans="1:11" s="9" customFormat="1" x14ac:dyDescent="0.3">
      <c r="A290" s="45"/>
      <c r="B290" s="45"/>
      <c r="C290" s="45"/>
      <c r="D290" s="45"/>
      <c r="E290" s="51"/>
      <c r="F290" s="51"/>
      <c r="G290" s="45"/>
      <c r="H290" s="45"/>
      <c r="I290" s="45"/>
      <c r="J290" s="45"/>
      <c r="K290" s="45"/>
    </row>
    <row r="291" spans="1:11" s="9" customFormat="1" x14ac:dyDescent="0.3">
      <c r="A291" s="45"/>
      <c r="B291" s="45"/>
      <c r="C291" s="45"/>
      <c r="D291" s="45"/>
      <c r="E291" s="51"/>
      <c r="F291" s="51"/>
      <c r="G291" s="45"/>
      <c r="H291" s="45"/>
      <c r="I291" s="45"/>
      <c r="J291" s="45"/>
      <c r="K291" s="45"/>
    </row>
    <row r="292" spans="1:11" s="9" customFormat="1" x14ac:dyDescent="0.3">
      <c r="A292" s="45"/>
      <c r="B292" s="45"/>
      <c r="C292" s="45"/>
      <c r="D292" s="45"/>
      <c r="E292" s="51"/>
      <c r="F292" s="51"/>
      <c r="G292" s="45"/>
      <c r="H292" s="45"/>
      <c r="I292" s="45"/>
      <c r="J292" s="45"/>
      <c r="K292" s="45"/>
    </row>
    <row r="293" spans="1:11" s="9" customFormat="1" x14ac:dyDescent="0.3">
      <c r="A293" s="45"/>
      <c r="B293" s="45"/>
      <c r="C293" s="45"/>
      <c r="D293" s="45"/>
      <c r="E293" s="51"/>
      <c r="F293" s="51"/>
      <c r="G293" s="45"/>
      <c r="H293" s="45"/>
      <c r="I293" s="45"/>
      <c r="J293" s="45"/>
      <c r="K293" s="45"/>
    </row>
    <row r="294" spans="1:11" s="9" customFormat="1" x14ac:dyDescent="0.3">
      <c r="A294" s="45"/>
      <c r="B294" s="45"/>
      <c r="C294" s="45"/>
      <c r="D294" s="45"/>
      <c r="E294" s="51"/>
      <c r="F294" s="51"/>
      <c r="G294" s="45"/>
      <c r="H294" s="45"/>
      <c r="I294" s="45"/>
      <c r="J294" s="45"/>
      <c r="K294" s="45"/>
    </row>
    <row r="295" spans="1:11" s="9" customFormat="1" x14ac:dyDescent="0.3">
      <c r="A295" s="45"/>
      <c r="B295" s="45"/>
      <c r="C295" s="45"/>
      <c r="D295" s="45"/>
      <c r="E295" s="51"/>
      <c r="F295" s="51"/>
      <c r="G295" s="45"/>
      <c r="H295" s="45"/>
      <c r="I295" s="45"/>
      <c r="J295" s="45"/>
      <c r="K295" s="45"/>
    </row>
    <row r="296" spans="1:11" s="9" customFormat="1" x14ac:dyDescent="0.3">
      <c r="A296" s="45"/>
      <c r="B296" s="45"/>
      <c r="C296" s="45"/>
      <c r="D296" s="45"/>
      <c r="E296" s="51"/>
      <c r="F296" s="51"/>
      <c r="G296" s="45"/>
      <c r="H296" s="45"/>
      <c r="I296" s="45"/>
      <c r="J296" s="45"/>
      <c r="K296" s="45"/>
    </row>
    <row r="297" spans="1:11" s="9" customFormat="1" x14ac:dyDescent="0.3">
      <c r="A297" s="45"/>
      <c r="B297" s="45"/>
      <c r="C297" s="45"/>
      <c r="D297" s="45"/>
      <c r="E297" s="51"/>
      <c r="F297" s="51"/>
      <c r="G297" s="45"/>
      <c r="H297" s="45"/>
      <c r="I297" s="45"/>
      <c r="J297" s="45"/>
      <c r="K297" s="45"/>
    </row>
    <row r="298" spans="1:11" s="9" customFormat="1" x14ac:dyDescent="0.3">
      <c r="A298" s="45"/>
      <c r="B298" s="45"/>
      <c r="C298" s="45"/>
      <c r="D298" s="45"/>
      <c r="E298" s="51"/>
      <c r="F298" s="51"/>
      <c r="G298" s="45"/>
      <c r="H298" s="45"/>
      <c r="I298" s="45"/>
      <c r="J298" s="45"/>
      <c r="K298" s="45"/>
    </row>
    <row r="299" spans="1:11" s="9" customFormat="1" x14ac:dyDescent="0.3">
      <c r="A299" s="45"/>
      <c r="B299" s="45"/>
      <c r="C299" s="45"/>
      <c r="D299" s="45"/>
      <c r="E299" s="51"/>
      <c r="F299" s="51"/>
      <c r="G299" s="45"/>
      <c r="H299" s="45"/>
      <c r="I299" s="45"/>
      <c r="J299" s="45"/>
      <c r="K299" s="45"/>
    </row>
    <row r="300" spans="1:11" s="9" customFormat="1" x14ac:dyDescent="0.3">
      <c r="A300" s="45"/>
      <c r="B300" s="45"/>
      <c r="C300" s="45"/>
      <c r="D300" s="45"/>
      <c r="E300" s="51"/>
      <c r="F300" s="51"/>
      <c r="G300" s="45"/>
      <c r="H300" s="45"/>
      <c r="I300" s="45"/>
      <c r="J300" s="45"/>
      <c r="K300" s="45"/>
    </row>
    <row r="301" spans="1:11" s="9" customFormat="1" x14ac:dyDescent="0.3">
      <c r="A301" s="45"/>
      <c r="B301" s="45"/>
      <c r="C301" s="45"/>
      <c r="D301" s="45"/>
      <c r="E301" s="51"/>
      <c r="F301" s="51"/>
      <c r="G301" s="45"/>
      <c r="H301" s="45"/>
      <c r="I301" s="45"/>
      <c r="J301" s="45"/>
      <c r="K301" s="45"/>
    </row>
    <row r="302" spans="1:11" s="9" customFormat="1" x14ac:dyDescent="0.3">
      <c r="A302" s="45"/>
      <c r="B302" s="45"/>
      <c r="C302" s="45"/>
      <c r="D302" s="45"/>
      <c r="E302" s="51"/>
      <c r="F302" s="51"/>
      <c r="G302" s="45"/>
      <c r="H302" s="45"/>
      <c r="I302" s="45"/>
      <c r="J302" s="45"/>
      <c r="K302" s="45"/>
    </row>
    <row r="303" spans="1:11" s="9" customFormat="1" x14ac:dyDescent="0.3">
      <c r="A303" s="45"/>
      <c r="B303" s="45"/>
      <c r="C303" s="45"/>
      <c r="D303" s="45"/>
      <c r="E303" s="51"/>
      <c r="F303" s="51"/>
      <c r="G303" s="45"/>
      <c r="H303" s="45"/>
      <c r="I303" s="45"/>
      <c r="J303" s="45"/>
      <c r="K303" s="45"/>
    </row>
    <row r="304" spans="1:11" s="9" customFormat="1" x14ac:dyDescent="0.3">
      <c r="A304" s="45"/>
      <c r="B304" s="45"/>
      <c r="C304" s="45"/>
      <c r="D304" s="45"/>
      <c r="E304" s="51"/>
      <c r="F304" s="51"/>
      <c r="G304" s="45"/>
      <c r="H304" s="45"/>
      <c r="I304" s="45"/>
      <c r="J304" s="45"/>
      <c r="K304" s="45"/>
    </row>
    <row r="305" spans="1:11" s="9" customFormat="1" x14ac:dyDescent="0.3">
      <c r="A305" s="45"/>
      <c r="B305" s="45"/>
      <c r="C305" s="45"/>
      <c r="D305" s="45"/>
      <c r="E305" s="51"/>
      <c r="F305" s="51"/>
      <c r="G305" s="45"/>
      <c r="H305" s="45"/>
      <c r="I305" s="45"/>
      <c r="J305" s="45"/>
      <c r="K305" s="45"/>
    </row>
    <row r="306" spans="1:11" s="9" customFormat="1" x14ac:dyDescent="0.3">
      <c r="A306" s="45"/>
      <c r="B306" s="45"/>
      <c r="C306" s="45"/>
      <c r="D306" s="45"/>
      <c r="E306" s="51"/>
      <c r="F306" s="51"/>
      <c r="G306" s="45"/>
      <c r="H306" s="45"/>
      <c r="I306" s="45"/>
      <c r="J306" s="45"/>
      <c r="K306" s="45"/>
    </row>
    <row r="307" spans="1:11" s="9" customFormat="1" x14ac:dyDescent="0.3">
      <c r="A307" s="45"/>
      <c r="B307" s="45"/>
      <c r="C307" s="45"/>
      <c r="D307" s="45"/>
      <c r="E307" s="51"/>
      <c r="F307" s="51"/>
      <c r="G307" s="45"/>
      <c r="H307" s="45"/>
      <c r="I307" s="45"/>
      <c r="J307" s="45"/>
      <c r="K307" s="45"/>
    </row>
    <row r="308" spans="1:11" s="9" customFormat="1" x14ac:dyDescent="0.3">
      <c r="A308" s="45"/>
      <c r="B308" s="45"/>
      <c r="C308" s="45"/>
      <c r="D308" s="45"/>
      <c r="E308" s="51"/>
      <c r="F308" s="51"/>
      <c r="G308" s="45"/>
      <c r="H308" s="45"/>
      <c r="I308" s="45"/>
      <c r="J308" s="45"/>
      <c r="K308" s="45"/>
    </row>
    <row r="309" spans="1:11" s="9" customFormat="1" x14ac:dyDescent="0.3">
      <c r="A309" s="45"/>
      <c r="B309" s="45"/>
      <c r="C309" s="45"/>
      <c r="D309" s="45"/>
      <c r="E309" s="51"/>
      <c r="F309" s="51"/>
      <c r="G309" s="45"/>
      <c r="H309" s="45"/>
      <c r="I309" s="45"/>
      <c r="J309" s="45"/>
      <c r="K309" s="45"/>
    </row>
    <row r="310" spans="1:11" s="9" customFormat="1" x14ac:dyDescent="0.3">
      <c r="A310" s="45"/>
      <c r="B310" s="45"/>
      <c r="C310" s="45"/>
      <c r="D310" s="45"/>
      <c r="E310" s="51"/>
      <c r="F310" s="51"/>
      <c r="G310" s="45"/>
      <c r="H310" s="45"/>
      <c r="I310" s="45"/>
      <c r="J310" s="45"/>
      <c r="K310" s="45"/>
    </row>
    <row r="311" spans="1:11" s="9" customFormat="1" x14ac:dyDescent="0.3">
      <c r="A311" s="45"/>
      <c r="B311" s="45"/>
      <c r="C311" s="45"/>
      <c r="D311" s="45"/>
      <c r="E311" s="51"/>
      <c r="F311" s="51"/>
      <c r="G311" s="45"/>
      <c r="H311" s="45"/>
      <c r="I311" s="45"/>
      <c r="J311" s="45"/>
      <c r="K311" s="45"/>
    </row>
    <row r="312" spans="1:11" s="9" customFormat="1" x14ac:dyDescent="0.3">
      <c r="A312" s="45"/>
      <c r="B312" s="45"/>
      <c r="C312" s="45"/>
      <c r="D312" s="45"/>
      <c r="E312" s="51"/>
      <c r="F312" s="51"/>
      <c r="G312" s="45"/>
      <c r="H312" s="45"/>
      <c r="I312" s="45"/>
      <c r="J312" s="45"/>
      <c r="K312" s="45"/>
    </row>
    <row r="313" spans="1:11" s="9" customFormat="1" x14ac:dyDescent="0.3">
      <c r="A313" s="45"/>
      <c r="B313" s="45"/>
      <c r="C313" s="45"/>
      <c r="D313" s="45"/>
      <c r="E313" s="51"/>
      <c r="F313" s="51"/>
      <c r="G313" s="45"/>
      <c r="H313" s="45"/>
      <c r="I313" s="45"/>
      <c r="J313" s="45"/>
      <c r="K313" s="45"/>
    </row>
    <row r="314" spans="1:11" s="9" customFormat="1" x14ac:dyDescent="0.3">
      <c r="A314" s="45"/>
      <c r="B314" s="45"/>
      <c r="C314" s="45"/>
      <c r="D314" s="45"/>
      <c r="E314" s="51"/>
      <c r="F314" s="51"/>
      <c r="G314" s="45"/>
      <c r="H314" s="45"/>
      <c r="I314" s="45"/>
      <c r="J314" s="45"/>
      <c r="K314" s="45"/>
    </row>
    <row r="315" spans="1:11" s="9" customFormat="1" x14ac:dyDescent="0.3">
      <c r="A315" s="45"/>
      <c r="B315" s="45"/>
      <c r="C315" s="45"/>
      <c r="D315" s="45"/>
      <c r="E315" s="51"/>
      <c r="F315" s="51"/>
      <c r="G315" s="45"/>
      <c r="H315" s="45"/>
      <c r="I315" s="45"/>
      <c r="J315" s="45"/>
      <c r="K315" s="45"/>
    </row>
    <row r="316" spans="1:11" s="9" customFormat="1" x14ac:dyDescent="0.3">
      <c r="A316" s="45"/>
      <c r="B316" s="45"/>
      <c r="C316" s="45"/>
      <c r="D316" s="45"/>
      <c r="E316" s="51"/>
      <c r="F316" s="51"/>
      <c r="G316" s="45"/>
      <c r="H316" s="45"/>
      <c r="I316" s="45"/>
      <c r="J316" s="45"/>
      <c r="K316" s="45"/>
    </row>
    <row r="317" spans="1:11" s="9" customFormat="1" x14ac:dyDescent="0.3">
      <c r="A317" s="45"/>
      <c r="B317" s="45"/>
      <c r="C317" s="45"/>
      <c r="D317" s="45"/>
      <c r="E317" s="51"/>
      <c r="F317" s="51"/>
      <c r="G317" s="45"/>
      <c r="H317" s="45"/>
      <c r="I317" s="45"/>
      <c r="J317" s="45"/>
      <c r="K317" s="45"/>
    </row>
    <row r="318" spans="1:11" s="9" customFormat="1" x14ac:dyDescent="0.3">
      <c r="A318" s="45"/>
      <c r="B318" s="45"/>
      <c r="C318" s="45"/>
      <c r="D318" s="45"/>
      <c r="E318" s="51"/>
      <c r="F318" s="51"/>
      <c r="G318" s="45"/>
      <c r="H318" s="45"/>
      <c r="I318" s="45"/>
      <c r="J318" s="45"/>
      <c r="K318" s="45"/>
    </row>
    <row r="319" spans="1:11" s="9" customFormat="1" x14ac:dyDescent="0.3">
      <c r="A319" s="45"/>
      <c r="B319" s="45"/>
      <c r="C319" s="45"/>
      <c r="D319" s="45"/>
      <c r="E319" s="51"/>
      <c r="F319" s="51"/>
      <c r="G319" s="45"/>
      <c r="H319" s="45"/>
      <c r="I319" s="45"/>
      <c r="J319" s="45"/>
      <c r="K319" s="45"/>
    </row>
    <row r="320" spans="1:11" s="9" customFormat="1" x14ac:dyDescent="0.3">
      <c r="A320" s="45"/>
      <c r="B320" s="45"/>
      <c r="C320" s="45"/>
      <c r="D320" s="45"/>
      <c r="E320" s="51"/>
      <c r="F320" s="51"/>
      <c r="G320" s="45"/>
      <c r="H320" s="45"/>
      <c r="I320" s="45"/>
      <c r="J320" s="45"/>
      <c r="K320" s="45"/>
    </row>
    <row r="321" spans="1:11" s="9" customFormat="1" x14ac:dyDescent="0.3">
      <c r="A321" s="45"/>
      <c r="B321" s="45"/>
      <c r="C321" s="45"/>
      <c r="D321" s="45"/>
      <c r="E321" s="51"/>
      <c r="F321" s="51"/>
      <c r="G321" s="45"/>
      <c r="H321" s="45"/>
      <c r="I321" s="45"/>
      <c r="J321" s="45"/>
      <c r="K321" s="45"/>
    </row>
    <row r="322" spans="1:11" s="9" customFormat="1" x14ac:dyDescent="0.3">
      <c r="A322" s="45"/>
      <c r="B322" s="45"/>
      <c r="C322" s="45"/>
      <c r="D322" s="45"/>
      <c r="E322" s="51"/>
      <c r="F322" s="51"/>
      <c r="G322" s="45"/>
      <c r="H322" s="45"/>
      <c r="I322" s="45"/>
      <c r="J322" s="45"/>
      <c r="K322" s="45"/>
    </row>
    <row r="323" spans="1:11" s="9" customFormat="1" x14ac:dyDescent="0.3">
      <c r="A323" s="45"/>
      <c r="B323" s="45"/>
      <c r="C323" s="45"/>
      <c r="D323" s="45"/>
      <c r="E323" s="51"/>
      <c r="F323" s="51"/>
      <c r="G323" s="45"/>
      <c r="H323" s="45"/>
      <c r="I323" s="45"/>
      <c r="J323" s="45"/>
      <c r="K323" s="45"/>
    </row>
    <row r="324" spans="1:11" s="9" customFormat="1" x14ac:dyDescent="0.3">
      <c r="A324" s="45"/>
      <c r="B324" s="45"/>
      <c r="C324" s="45"/>
      <c r="D324" s="45"/>
      <c r="E324" s="51"/>
      <c r="F324" s="51"/>
      <c r="G324" s="45"/>
      <c r="H324" s="45"/>
      <c r="I324" s="45"/>
      <c r="J324" s="45"/>
      <c r="K324" s="45"/>
    </row>
    <row r="325" spans="1:11" s="9" customFormat="1" x14ac:dyDescent="0.3">
      <c r="A325" s="45"/>
      <c r="B325" s="45"/>
      <c r="C325" s="45"/>
      <c r="D325" s="45"/>
      <c r="E325" s="51"/>
      <c r="F325" s="51"/>
      <c r="G325" s="45"/>
      <c r="H325" s="45"/>
      <c r="I325" s="45"/>
      <c r="J325" s="45"/>
      <c r="K325" s="45"/>
    </row>
    <row r="326" spans="1:11" s="9" customFormat="1" x14ac:dyDescent="0.3">
      <c r="A326" s="45"/>
      <c r="B326" s="45"/>
      <c r="C326" s="45"/>
      <c r="D326" s="45"/>
      <c r="E326" s="51"/>
      <c r="F326" s="51"/>
      <c r="G326" s="45"/>
      <c r="H326" s="45"/>
      <c r="I326" s="45"/>
      <c r="J326" s="45"/>
      <c r="K326" s="45"/>
    </row>
    <row r="327" spans="1:11" s="9" customFormat="1" x14ac:dyDescent="0.3">
      <c r="A327" s="45"/>
      <c r="B327" s="45"/>
      <c r="C327" s="45"/>
      <c r="D327" s="45"/>
      <c r="E327" s="51"/>
      <c r="F327" s="51"/>
      <c r="G327" s="45"/>
      <c r="H327" s="45"/>
      <c r="I327" s="45"/>
      <c r="J327" s="45"/>
      <c r="K327" s="45"/>
    </row>
    <row r="328" spans="1:11" s="9" customFormat="1" x14ac:dyDescent="0.3">
      <c r="A328" s="45"/>
      <c r="B328" s="45"/>
      <c r="C328" s="45"/>
      <c r="D328" s="45"/>
      <c r="E328" s="51"/>
      <c r="F328" s="51"/>
      <c r="G328" s="45"/>
      <c r="H328" s="45"/>
      <c r="I328" s="45"/>
      <c r="J328" s="45"/>
      <c r="K328" s="45"/>
    </row>
    <row r="329" spans="1:11" s="9" customFormat="1" x14ac:dyDescent="0.3">
      <c r="A329" s="45"/>
      <c r="B329" s="45"/>
      <c r="C329" s="45"/>
      <c r="D329" s="45"/>
      <c r="E329" s="51"/>
      <c r="F329" s="51"/>
      <c r="G329" s="45"/>
      <c r="H329" s="45"/>
      <c r="I329" s="45"/>
      <c r="J329" s="45"/>
      <c r="K329" s="45"/>
    </row>
    <row r="330" spans="1:11" s="9" customFormat="1" x14ac:dyDescent="0.3">
      <c r="A330" s="45"/>
      <c r="B330" s="45"/>
      <c r="C330" s="45"/>
      <c r="D330" s="45"/>
      <c r="E330" s="51"/>
      <c r="F330" s="51"/>
      <c r="G330" s="45"/>
      <c r="H330" s="45"/>
      <c r="I330" s="45"/>
      <c r="J330" s="45"/>
      <c r="K330" s="45"/>
    </row>
    <row r="331" spans="1:11" s="9" customFormat="1" x14ac:dyDescent="0.3">
      <c r="A331" s="45"/>
      <c r="B331" s="45"/>
      <c r="C331" s="45"/>
      <c r="D331" s="45"/>
      <c r="E331" s="51"/>
      <c r="F331" s="51"/>
      <c r="G331" s="45"/>
      <c r="H331" s="45"/>
      <c r="I331" s="45"/>
      <c r="J331" s="45"/>
      <c r="K331" s="45"/>
    </row>
    <row r="332" spans="1:11" s="9" customFormat="1" x14ac:dyDescent="0.3">
      <c r="A332" s="45"/>
      <c r="B332" s="45"/>
      <c r="C332" s="45"/>
      <c r="D332" s="45"/>
      <c r="E332" s="51"/>
      <c r="F332" s="51"/>
      <c r="G332" s="45"/>
      <c r="H332" s="45"/>
      <c r="I332" s="45"/>
      <c r="J332" s="45"/>
      <c r="K332" s="45"/>
    </row>
    <row r="333" spans="1:11" s="9" customFormat="1" x14ac:dyDescent="0.3">
      <c r="A333" s="45"/>
      <c r="B333" s="45"/>
      <c r="C333" s="45"/>
      <c r="D333" s="45"/>
      <c r="E333" s="51"/>
      <c r="F333" s="51"/>
      <c r="G333" s="45"/>
      <c r="H333" s="45"/>
      <c r="I333" s="45"/>
      <c r="J333" s="45"/>
      <c r="K333" s="45"/>
    </row>
    <row r="334" spans="1:11" s="9" customFormat="1" x14ac:dyDescent="0.3">
      <c r="A334" s="45"/>
      <c r="B334" s="45"/>
      <c r="C334" s="45"/>
      <c r="D334" s="45"/>
      <c r="E334" s="51"/>
      <c r="F334" s="51"/>
      <c r="G334" s="45"/>
      <c r="H334" s="45"/>
      <c r="I334" s="45"/>
      <c r="J334" s="45"/>
      <c r="K334" s="45"/>
    </row>
    <row r="335" spans="1:11" s="9" customFormat="1" x14ac:dyDescent="0.3">
      <c r="A335" s="45"/>
      <c r="B335" s="45"/>
      <c r="C335" s="45"/>
      <c r="D335" s="45"/>
      <c r="E335" s="51"/>
      <c r="F335" s="51"/>
      <c r="G335" s="45"/>
      <c r="H335" s="45"/>
      <c r="I335" s="45"/>
      <c r="J335" s="45"/>
      <c r="K335" s="45"/>
    </row>
    <row r="336" spans="1:11" s="9" customFormat="1" x14ac:dyDescent="0.3">
      <c r="A336" s="45"/>
      <c r="B336" s="45"/>
      <c r="C336" s="45"/>
      <c r="D336" s="45"/>
      <c r="E336" s="51"/>
      <c r="F336" s="51"/>
      <c r="G336" s="45"/>
      <c r="H336" s="45"/>
      <c r="I336" s="45"/>
      <c r="J336" s="45"/>
      <c r="K336" s="45"/>
    </row>
    <row r="337" spans="1:11" s="9" customFormat="1" x14ac:dyDescent="0.3">
      <c r="A337" s="45"/>
      <c r="B337" s="45"/>
      <c r="C337" s="45"/>
      <c r="D337" s="45"/>
      <c r="E337" s="51"/>
      <c r="F337" s="51"/>
      <c r="G337" s="45"/>
      <c r="H337" s="45"/>
      <c r="I337" s="45"/>
      <c r="J337" s="45"/>
      <c r="K337" s="45"/>
    </row>
    <row r="338" spans="1:11" s="9" customFormat="1" x14ac:dyDescent="0.3">
      <c r="A338" s="45"/>
      <c r="B338" s="45"/>
      <c r="C338" s="45"/>
      <c r="D338" s="45"/>
      <c r="E338" s="51"/>
      <c r="F338" s="51"/>
      <c r="G338" s="45"/>
      <c r="H338" s="45"/>
      <c r="I338" s="45"/>
      <c r="J338" s="45"/>
      <c r="K338" s="45"/>
    </row>
    <row r="339" spans="1:11" s="9" customFormat="1" x14ac:dyDescent="0.3">
      <c r="A339" s="45"/>
      <c r="B339" s="45"/>
      <c r="C339" s="45"/>
      <c r="D339" s="45"/>
      <c r="E339" s="51"/>
      <c r="F339" s="51"/>
      <c r="G339" s="45"/>
      <c r="H339" s="45"/>
      <c r="I339" s="45"/>
      <c r="J339" s="45"/>
      <c r="K339" s="45"/>
    </row>
    <row r="340" spans="1:11" s="9" customFormat="1" x14ac:dyDescent="0.3">
      <c r="A340" s="45"/>
      <c r="B340" s="45"/>
      <c r="C340" s="45"/>
      <c r="D340" s="45"/>
      <c r="E340" s="51"/>
      <c r="F340" s="51"/>
      <c r="G340" s="45"/>
      <c r="H340" s="45"/>
      <c r="I340" s="45"/>
      <c r="J340" s="45"/>
      <c r="K340" s="45"/>
    </row>
    <row r="341" spans="1:11" s="9" customFormat="1" x14ac:dyDescent="0.3">
      <c r="A341" s="45"/>
      <c r="B341" s="45"/>
      <c r="C341" s="45"/>
      <c r="D341" s="45"/>
      <c r="E341" s="51"/>
      <c r="F341" s="51"/>
      <c r="G341" s="45"/>
      <c r="H341" s="45"/>
      <c r="I341" s="45"/>
      <c r="J341" s="45"/>
      <c r="K341" s="45"/>
    </row>
    <row r="342" spans="1:11" s="9" customFormat="1" x14ac:dyDescent="0.3">
      <c r="A342" s="45"/>
      <c r="B342" s="45"/>
      <c r="C342" s="45"/>
      <c r="D342" s="45"/>
      <c r="E342" s="51"/>
      <c r="F342" s="51"/>
      <c r="G342" s="45"/>
      <c r="H342" s="45"/>
      <c r="I342" s="45"/>
      <c r="J342" s="45"/>
      <c r="K342" s="45"/>
    </row>
    <row r="343" spans="1:11" s="9" customFormat="1" x14ac:dyDescent="0.3">
      <c r="A343" s="45"/>
      <c r="B343" s="45"/>
      <c r="C343" s="45"/>
      <c r="D343" s="45"/>
      <c r="E343" s="51"/>
      <c r="F343" s="51"/>
      <c r="G343" s="45"/>
      <c r="H343" s="45"/>
      <c r="I343" s="45"/>
      <c r="J343" s="45"/>
      <c r="K343" s="45"/>
    </row>
    <row r="344" spans="1:11" s="9" customFormat="1" x14ac:dyDescent="0.3">
      <c r="A344" s="45"/>
      <c r="B344" s="45"/>
      <c r="C344" s="45"/>
      <c r="D344" s="45"/>
      <c r="E344" s="51"/>
      <c r="F344" s="51"/>
      <c r="G344" s="45"/>
      <c r="H344" s="45"/>
      <c r="I344" s="45"/>
      <c r="J344" s="45"/>
      <c r="K344" s="45"/>
    </row>
    <row r="345" spans="1:11" s="9" customFormat="1" x14ac:dyDescent="0.3">
      <c r="A345" s="45"/>
      <c r="B345" s="45"/>
      <c r="C345" s="45"/>
      <c r="D345" s="45"/>
      <c r="E345" s="51"/>
      <c r="F345" s="51"/>
      <c r="G345" s="45"/>
      <c r="H345" s="45"/>
      <c r="I345" s="45"/>
      <c r="J345" s="45"/>
      <c r="K345" s="45"/>
    </row>
    <row r="346" spans="1:11" s="9" customFormat="1" x14ac:dyDescent="0.3">
      <c r="A346" s="45"/>
      <c r="B346" s="45"/>
      <c r="C346" s="45"/>
      <c r="D346" s="45"/>
      <c r="E346" s="51"/>
      <c r="F346" s="51"/>
      <c r="G346" s="45"/>
      <c r="H346" s="45"/>
      <c r="I346" s="45"/>
      <c r="J346" s="45"/>
      <c r="K346" s="45"/>
    </row>
    <row r="347" spans="1:11" s="9" customFormat="1" x14ac:dyDescent="0.3">
      <c r="A347" s="45"/>
      <c r="B347" s="45"/>
      <c r="C347" s="45"/>
      <c r="D347" s="45"/>
      <c r="E347" s="51"/>
      <c r="F347" s="51"/>
      <c r="G347" s="45"/>
      <c r="H347" s="45"/>
      <c r="I347" s="45"/>
      <c r="J347" s="45"/>
      <c r="K347" s="45"/>
    </row>
    <row r="348" spans="1:11" s="9" customFormat="1" x14ac:dyDescent="0.3">
      <c r="A348" s="45"/>
      <c r="B348" s="45"/>
      <c r="C348" s="45"/>
      <c r="D348" s="45"/>
      <c r="E348" s="51"/>
      <c r="F348" s="51"/>
      <c r="G348" s="45"/>
      <c r="H348" s="45"/>
      <c r="I348" s="45"/>
      <c r="J348" s="45"/>
      <c r="K348" s="45"/>
    </row>
    <row r="349" spans="1:11" s="9" customFormat="1" x14ac:dyDescent="0.3">
      <c r="A349" s="45"/>
      <c r="B349" s="45"/>
      <c r="C349" s="45"/>
      <c r="D349" s="45"/>
      <c r="E349" s="51"/>
      <c r="F349" s="51"/>
      <c r="G349" s="45"/>
      <c r="H349" s="45"/>
      <c r="I349" s="45"/>
      <c r="J349" s="45"/>
      <c r="K349" s="45"/>
    </row>
    <row r="350" spans="1:11" s="9" customFormat="1" x14ac:dyDescent="0.3">
      <c r="A350" s="45"/>
      <c r="B350" s="45"/>
      <c r="C350" s="45"/>
      <c r="D350" s="45"/>
      <c r="E350" s="51"/>
      <c r="F350" s="51"/>
      <c r="G350" s="45"/>
      <c r="H350" s="45"/>
      <c r="I350" s="45"/>
      <c r="J350" s="45"/>
      <c r="K350" s="45"/>
    </row>
    <row r="351" spans="1:11" s="9" customFormat="1" x14ac:dyDescent="0.3">
      <c r="A351" s="45"/>
      <c r="B351" s="45"/>
      <c r="C351" s="45"/>
      <c r="D351" s="45"/>
      <c r="E351" s="51"/>
      <c r="F351" s="51"/>
      <c r="G351" s="45"/>
      <c r="H351" s="45"/>
      <c r="I351" s="45"/>
      <c r="J351" s="45"/>
      <c r="K351" s="45"/>
    </row>
    <row r="352" spans="1:11" s="9" customFormat="1" x14ac:dyDescent="0.3">
      <c r="A352" s="45"/>
      <c r="B352" s="45"/>
      <c r="C352" s="45"/>
      <c r="D352" s="45"/>
      <c r="E352" s="51"/>
      <c r="F352" s="51"/>
      <c r="G352" s="45"/>
      <c r="H352" s="45"/>
      <c r="I352" s="45"/>
      <c r="J352" s="45"/>
      <c r="K352" s="45"/>
    </row>
    <row r="353" spans="1:11" s="9" customFormat="1" x14ac:dyDescent="0.3">
      <c r="A353" s="45"/>
      <c r="B353" s="45"/>
      <c r="C353" s="45"/>
      <c r="D353" s="45"/>
      <c r="E353" s="51"/>
      <c r="F353" s="51"/>
      <c r="G353" s="45"/>
      <c r="H353" s="45"/>
      <c r="I353" s="45"/>
      <c r="J353" s="45"/>
      <c r="K353" s="45"/>
    </row>
    <row r="354" spans="1:11" s="9" customFormat="1" x14ac:dyDescent="0.3">
      <c r="A354" s="45"/>
      <c r="B354" s="45"/>
      <c r="C354" s="45"/>
      <c r="D354" s="45"/>
      <c r="E354" s="51"/>
      <c r="F354" s="51"/>
      <c r="G354" s="45"/>
      <c r="H354" s="45"/>
      <c r="I354" s="45"/>
      <c r="J354" s="45"/>
      <c r="K354" s="45"/>
    </row>
    <row r="355" spans="1:11" s="9" customFormat="1" x14ac:dyDescent="0.3">
      <c r="A355" s="45"/>
      <c r="B355" s="45"/>
      <c r="C355" s="45"/>
      <c r="D355" s="45"/>
      <c r="E355" s="51"/>
      <c r="F355" s="51"/>
      <c r="G355" s="45"/>
      <c r="H355" s="45"/>
      <c r="I355" s="45"/>
      <c r="J355" s="45"/>
      <c r="K355" s="45"/>
    </row>
    <row r="356" spans="1:11" s="9" customFormat="1" x14ac:dyDescent="0.3">
      <c r="A356" s="45"/>
      <c r="B356" s="45"/>
      <c r="C356" s="45"/>
      <c r="D356" s="45"/>
      <c r="E356" s="51"/>
      <c r="F356" s="51"/>
      <c r="G356" s="45"/>
      <c r="H356" s="45"/>
      <c r="I356" s="45"/>
      <c r="J356" s="45"/>
      <c r="K356" s="45"/>
    </row>
    <row r="357" spans="1:11" s="9" customFormat="1" x14ac:dyDescent="0.3">
      <c r="A357" s="45"/>
      <c r="B357" s="45"/>
      <c r="C357" s="45"/>
      <c r="D357" s="45"/>
      <c r="E357" s="51"/>
      <c r="F357" s="51"/>
      <c r="G357" s="45"/>
      <c r="H357" s="45"/>
      <c r="I357" s="45"/>
      <c r="J357" s="45"/>
      <c r="K357" s="45"/>
    </row>
    <row r="358" spans="1:11" s="9" customFormat="1" x14ac:dyDescent="0.3">
      <c r="A358" s="45"/>
      <c r="B358" s="45"/>
      <c r="C358" s="45"/>
      <c r="D358" s="45"/>
      <c r="E358" s="51"/>
      <c r="F358" s="51"/>
      <c r="G358" s="45"/>
      <c r="H358" s="45"/>
      <c r="I358" s="45"/>
      <c r="J358" s="45"/>
      <c r="K358" s="45"/>
    </row>
    <row r="359" spans="1:11" s="9" customFormat="1" x14ac:dyDescent="0.3">
      <c r="A359" s="45"/>
      <c r="B359" s="45"/>
      <c r="C359" s="45"/>
      <c r="D359" s="45"/>
      <c r="E359" s="51"/>
      <c r="F359" s="51"/>
      <c r="G359" s="45"/>
      <c r="H359" s="45"/>
      <c r="I359" s="45"/>
      <c r="J359" s="45"/>
      <c r="K359" s="45"/>
    </row>
    <row r="360" spans="1:11" s="9" customFormat="1" x14ac:dyDescent="0.3">
      <c r="A360" s="45"/>
      <c r="B360" s="45"/>
      <c r="C360" s="45"/>
      <c r="D360" s="45"/>
      <c r="E360" s="51"/>
      <c r="F360" s="51"/>
      <c r="G360" s="45"/>
      <c r="H360" s="45"/>
      <c r="I360" s="45"/>
      <c r="J360" s="45"/>
      <c r="K360" s="45"/>
    </row>
    <row r="361" spans="1:11" s="9" customFormat="1" x14ac:dyDescent="0.3">
      <c r="A361" s="45"/>
      <c r="B361" s="45"/>
      <c r="C361" s="45"/>
      <c r="D361" s="45"/>
      <c r="E361" s="51"/>
      <c r="F361" s="51"/>
      <c r="G361" s="45"/>
      <c r="H361" s="45"/>
      <c r="I361" s="45"/>
      <c r="J361" s="45"/>
      <c r="K361" s="45"/>
    </row>
    <row r="362" spans="1:11" s="9" customFormat="1" x14ac:dyDescent="0.3">
      <c r="A362" s="45"/>
      <c r="B362" s="45"/>
      <c r="C362" s="45"/>
      <c r="D362" s="45"/>
      <c r="E362" s="51"/>
      <c r="F362" s="51"/>
      <c r="G362" s="45"/>
      <c r="H362" s="45"/>
      <c r="I362" s="45"/>
      <c r="J362" s="45"/>
      <c r="K362" s="45"/>
    </row>
    <row r="363" spans="1:11" s="9" customFormat="1" x14ac:dyDescent="0.3">
      <c r="A363" s="45"/>
      <c r="B363" s="45"/>
      <c r="C363" s="45"/>
      <c r="D363" s="45"/>
      <c r="E363" s="51"/>
      <c r="F363" s="51"/>
      <c r="G363" s="45"/>
      <c r="H363" s="45"/>
      <c r="I363" s="45"/>
      <c r="J363" s="45"/>
      <c r="K363" s="45"/>
    </row>
    <row r="364" spans="1:11" s="9" customFormat="1" x14ac:dyDescent="0.3">
      <c r="A364" s="45"/>
      <c r="B364" s="45"/>
      <c r="C364" s="45"/>
      <c r="D364" s="45"/>
      <c r="E364" s="51"/>
      <c r="F364" s="51"/>
      <c r="G364" s="45"/>
      <c r="H364" s="45"/>
      <c r="I364" s="45"/>
      <c r="J364" s="45"/>
      <c r="K364" s="45"/>
    </row>
    <row r="365" spans="1:11" s="9" customFormat="1" x14ac:dyDescent="0.3">
      <c r="A365" s="45"/>
      <c r="B365" s="45"/>
      <c r="C365" s="45"/>
      <c r="D365" s="45"/>
      <c r="E365" s="51"/>
      <c r="F365" s="51"/>
      <c r="G365" s="45"/>
      <c r="H365" s="45"/>
      <c r="I365" s="45"/>
      <c r="J365" s="45"/>
      <c r="K365" s="45"/>
    </row>
    <row r="366" spans="1:11" s="9" customFormat="1" x14ac:dyDescent="0.3">
      <c r="A366" s="45"/>
      <c r="B366" s="45"/>
      <c r="C366" s="45"/>
      <c r="D366" s="45"/>
      <c r="E366" s="51"/>
      <c r="F366" s="51"/>
      <c r="G366" s="45"/>
      <c r="H366" s="45"/>
      <c r="I366" s="45"/>
      <c r="J366" s="45"/>
      <c r="K366" s="45"/>
    </row>
    <row r="367" spans="1:11" s="9" customFormat="1" x14ac:dyDescent="0.3">
      <c r="A367" s="45"/>
      <c r="B367" s="45"/>
      <c r="C367" s="45"/>
      <c r="D367" s="45"/>
      <c r="E367" s="51"/>
      <c r="F367" s="51"/>
      <c r="G367" s="45"/>
      <c r="H367" s="45"/>
      <c r="I367" s="45"/>
      <c r="J367" s="45"/>
      <c r="K367" s="45"/>
    </row>
    <row r="368" spans="1:11" s="9" customFormat="1" x14ac:dyDescent="0.3">
      <c r="A368" s="45"/>
      <c r="B368" s="45"/>
      <c r="C368" s="45"/>
      <c r="D368" s="45"/>
      <c r="E368" s="51"/>
      <c r="F368" s="51"/>
      <c r="G368" s="45"/>
      <c r="H368" s="45"/>
      <c r="I368" s="45"/>
      <c r="J368" s="45"/>
      <c r="K368" s="45"/>
    </row>
    <row r="369" spans="1:11" s="9" customFormat="1" x14ac:dyDescent="0.3">
      <c r="A369" s="45"/>
      <c r="B369" s="45"/>
      <c r="C369" s="45"/>
      <c r="D369" s="45"/>
      <c r="E369" s="51"/>
      <c r="F369" s="51"/>
      <c r="G369" s="45"/>
      <c r="H369" s="45"/>
      <c r="I369" s="45"/>
      <c r="J369" s="45"/>
      <c r="K369" s="45"/>
    </row>
    <row r="370" spans="1:11" s="9" customFormat="1" x14ac:dyDescent="0.3">
      <c r="A370" s="45"/>
      <c r="B370" s="45"/>
      <c r="C370" s="45"/>
      <c r="D370" s="45"/>
      <c r="E370" s="51"/>
      <c r="F370" s="51"/>
      <c r="G370" s="45"/>
      <c r="H370" s="45"/>
      <c r="I370" s="45"/>
      <c r="J370" s="45"/>
      <c r="K370" s="45"/>
    </row>
    <row r="371" spans="1:11" s="9" customFormat="1" x14ac:dyDescent="0.3">
      <c r="A371" s="45"/>
      <c r="B371" s="45"/>
      <c r="C371" s="45"/>
      <c r="D371" s="45"/>
      <c r="E371" s="51"/>
      <c r="F371" s="51"/>
      <c r="G371" s="45"/>
      <c r="H371" s="45"/>
      <c r="I371" s="45"/>
      <c r="J371" s="45"/>
      <c r="K371" s="45"/>
    </row>
    <row r="372" spans="1:11" s="9" customFormat="1" x14ac:dyDescent="0.3">
      <c r="A372" s="45"/>
      <c r="B372" s="45"/>
      <c r="C372" s="45"/>
      <c r="D372" s="45"/>
      <c r="E372" s="51"/>
      <c r="F372" s="51"/>
      <c r="G372" s="45"/>
      <c r="H372" s="45"/>
      <c r="I372" s="45"/>
      <c r="J372" s="45"/>
      <c r="K372" s="45"/>
    </row>
    <row r="373" spans="1:11" s="9" customFormat="1" x14ac:dyDescent="0.3">
      <c r="A373" s="45"/>
      <c r="B373" s="45"/>
      <c r="C373" s="45"/>
      <c r="D373" s="45"/>
      <c r="E373" s="51"/>
      <c r="F373" s="51"/>
      <c r="G373" s="45"/>
      <c r="H373" s="45"/>
      <c r="I373" s="45"/>
      <c r="J373" s="45"/>
      <c r="K373" s="45"/>
    </row>
    <row r="374" spans="1:11" s="9" customFormat="1" x14ac:dyDescent="0.3">
      <c r="A374" s="45"/>
      <c r="B374" s="45"/>
      <c r="C374" s="45"/>
      <c r="D374" s="45"/>
      <c r="E374" s="51"/>
      <c r="F374" s="51"/>
      <c r="G374" s="45"/>
      <c r="H374" s="45"/>
      <c r="I374" s="45"/>
      <c r="J374" s="45"/>
      <c r="K374" s="45"/>
    </row>
    <row r="375" spans="1:11" s="9" customFormat="1" x14ac:dyDescent="0.3">
      <c r="A375" s="45"/>
      <c r="B375" s="45"/>
      <c r="C375" s="45"/>
      <c r="D375" s="45"/>
      <c r="E375" s="51"/>
      <c r="F375" s="51"/>
      <c r="G375" s="45"/>
      <c r="H375" s="45"/>
      <c r="I375" s="45"/>
      <c r="J375" s="45"/>
      <c r="K375" s="45"/>
    </row>
    <row r="376" spans="1:11" s="9" customFormat="1" x14ac:dyDescent="0.3">
      <c r="A376" s="45"/>
      <c r="B376" s="45"/>
      <c r="C376" s="45"/>
      <c r="D376" s="45"/>
      <c r="E376" s="51"/>
      <c r="F376" s="51"/>
      <c r="G376" s="45"/>
      <c r="H376" s="45"/>
      <c r="I376" s="45"/>
      <c r="J376" s="45"/>
      <c r="K376" s="45"/>
    </row>
    <row r="377" spans="1:11" s="9" customFormat="1" x14ac:dyDescent="0.3">
      <c r="A377" s="45"/>
      <c r="B377" s="45"/>
      <c r="C377" s="45"/>
      <c r="D377" s="45"/>
      <c r="E377" s="51"/>
      <c r="F377" s="51"/>
      <c r="G377" s="45"/>
      <c r="H377" s="45"/>
      <c r="I377" s="45"/>
      <c r="J377" s="45"/>
      <c r="K377" s="45"/>
    </row>
    <row r="378" spans="1:11" s="9" customFormat="1" x14ac:dyDescent="0.3">
      <c r="A378" s="45"/>
      <c r="B378" s="45"/>
      <c r="C378" s="45"/>
      <c r="D378" s="45"/>
      <c r="E378" s="51"/>
      <c r="F378" s="51"/>
      <c r="G378" s="45"/>
      <c r="H378" s="45"/>
      <c r="I378" s="45"/>
      <c r="J378" s="45"/>
      <c r="K378" s="45"/>
    </row>
    <row r="379" spans="1:11" s="9" customFormat="1" x14ac:dyDescent="0.3">
      <c r="A379" s="45"/>
      <c r="B379" s="45"/>
      <c r="C379" s="45"/>
      <c r="D379" s="45"/>
      <c r="E379" s="51"/>
      <c r="F379" s="51"/>
      <c r="G379" s="45"/>
      <c r="H379" s="45"/>
      <c r="I379" s="45"/>
      <c r="J379" s="45"/>
      <c r="K379" s="45"/>
    </row>
    <row r="380" spans="1:11" s="9" customFormat="1" x14ac:dyDescent="0.3">
      <c r="A380" s="45"/>
      <c r="B380" s="45"/>
      <c r="C380" s="45"/>
      <c r="D380" s="45"/>
      <c r="E380" s="51"/>
      <c r="F380" s="51"/>
      <c r="G380" s="45"/>
      <c r="H380" s="45"/>
      <c r="I380" s="45"/>
      <c r="J380" s="45"/>
      <c r="K380" s="45"/>
    </row>
    <row r="381" spans="1:11" s="9" customFormat="1" x14ac:dyDescent="0.3">
      <c r="A381" s="45"/>
      <c r="B381" s="45"/>
      <c r="C381" s="45"/>
      <c r="D381" s="45"/>
      <c r="E381" s="51"/>
      <c r="F381" s="51"/>
      <c r="G381" s="45"/>
      <c r="H381" s="45"/>
      <c r="I381" s="45"/>
      <c r="J381" s="45"/>
      <c r="K381" s="45"/>
    </row>
    <row r="382" spans="1:11" s="9" customFormat="1" x14ac:dyDescent="0.3">
      <c r="A382" s="45"/>
      <c r="B382" s="45"/>
      <c r="C382" s="45"/>
      <c r="D382" s="45"/>
      <c r="E382" s="51"/>
      <c r="F382" s="51"/>
      <c r="G382" s="45"/>
      <c r="H382" s="45"/>
      <c r="I382" s="45"/>
      <c r="J382" s="45"/>
      <c r="K382" s="45"/>
    </row>
    <row r="383" spans="1:11" s="9" customFormat="1" x14ac:dyDescent="0.3">
      <c r="A383" s="45"/>
      <c r="B383" s="45"/>
      <c r="C383" s="45"/>
      <c r="D383" s="45"/>
      <c r="E383" s="51"/>
      <c r="F383" s="51"/>
      <c r="G383" s="45"/>
      <c r="H383" s="45"/>
      <c r="I383" s="45"/>
      <c r="J383" s="45"/>
      <c r="K383" s="45"/>
    </row>
    <row r="384" spans="1:11" s="9" customFormat="1" x14ac:dyDescent="0.3">
      <c r="A384" s="45"/>
      <c r="B384" s="45"/>
      <c r="C384" s="45"/>
      <c r="D384" s="45"/>
      <c r="E384" s="51"/>
      <c r="F384" s="51"/>
      <c r="G384" s="45"/>
      <c r="H384" s="45"/>
      <c r="I384" s="45"/>
      <c r="J384" s="45"/>
      <c r="K384" s="45"/>
    </row>
    <row r="385" spans="1:11" s="9" customFormat="1" x14ac:dyDescent="0.3">
      <c r="A385" s="45"/>
      <c r="B385" s="45"/>
      <c r="C385" s="45"/>
      <c r="D385" s="45"/>
      <c r="E385" s="51"/>
      <c r="F385" s="51"/>
      <c r="G385" s="45"/>
      <c r="H385" s="45"/>
      <c r="I385" s="45"/>
      <c r="J385" s="45"/>
      <c r="K385" s="45"/>
    </row>
  </sheetData>
  <mergeCells count="166">
    <mergeCell ref="A7:A8"/>
    <mergeCell ref="B7:D8"/>
    <mergeCell ref="E7:K7"/>
    <mergeCell ref="L7:M7"/>
    <mergeCell ref="L8:M8"/>
    <mergeCell ref="A9:K9"/>
    <mergeCell ref="L9:M9"/>
    <mergeCell ref="B13:D13"/>
    <mergeCell ref="L13:M13"/>
    <mergeCell ref="B14:D14"/>
    <mergeCell ref="E14:K14"/>
    <mergeCell ref="L14:M14"/>
    <mergeCell ref="B15:D15"/>
    <mergeCell ref="L15:M15"/>
    <mergeCell ref="A10:K10"/>
    <mergeCell ref="L10:M10"/>
    <mergeCell ref="B11:D11"/>
    <mergeCell ref="L11:M11"/>
    <mergeCell ref="A12:K12"/>
    <mergeCell ref="L12:M12"/>
    <mergeCell ref="B19:D19"/>
    <mergeCell ref="L19:M19"/>
    <mergeCell ref="A20:K20"/>
    <mergeCell ref="L20:M20"/>
    <mergeCell ref="A21:K21"/>
    <mergeCell ref="L21:M21"/>
    <mergeCell ref="A16:K16"/>
    <mergeCell ref="L16:M16"/>
    <mergeCell ref="B17:D17"/>
    <mergeCell ref="L17:M17"/>
    <mergeCell ref="B18:D18"/>
    <mergeCell ref="E18:K18"/>
    <mergeCell ref="L18:M18"/>
    <mergeCell ref="B22:D22"/>
    <mergeCell ref="L22:M22"/>
    <mergeCell ref="A23:K23"/>
    <mergeCell ref="L23:M23"/>
    <mergeCell ref="B24:D24"/>
    <mergeCell ref="B26:D26"/>
    <mergeCell ref="L26:M26"/>
    <mergeCell ref="A27:K27"/>
    <mergeCell ref="L27:M27"/>
    <mergeCell ref="A28:K28"/>
    <mergeCell ref="L28:M28"/>
    <mergeCell ref="L24:M24"/>
    <mergeCell ref="A25:K25"/>
    <mergeCell ref="L25:M25"/>
    <mergeCell ref="L34:M34"/>
    <mergeCell ref="L35:M35"/>
    <mergeCell ref="B34:D34"/>
    <mergeCell ref="B35:D35"/>
    <mergeCell ref="L32:M32"/>
    <mergeCell ref="L33:M33"/>
    <mergeCell ref="B33:D33"/>
    <mergeCell ref="B29:D29"/>
    <mergeCell ref="L29:M29"/>
    <mergeCell ref="A30:K30"/>
    <mergeCell ref="L30:M30"/>
    <mergeCell ref="L31:M31"/>
    <mergeCell ref="L36:M36"/>
    <mergeCell ref="B36:D36"/>
    <mergeCell ref="B40:D40"/>
    <mergeCell ref="L40:M40"/>
    <mergeCell ref="B41:D41"/>
    <mergeCell ref="L41:M41"/>
    <mergeCell ref="B42:D42"/>
    <mergeCell ref="L42:M42"/>
    <mergeCell ref="A37:K37"/>
    <mergeCell ref="L37:M37"/>
    <mergeCell ref="B38:D38"/>
    <mergeCell ref="L38:M38"/>
    <mergeCell ref="B39:D39"/>
    <mergeCell ref="L39:M39"/>
    <mergeCell ref="B46:D46"/>
    <mergeCell ref="L46:M46"/>
    <mergeCell ref="B47:D47"/>
    <mergeCell ref="L47:M47"/>
    <mergeCell ref="B48:D48"/>
    <mergeCell ref="L48:M48"/>
    <mergeCell ref="B43:D43"/>
    <mergeCell ref="L43:M43"/>
    <mergeCell ref="A44:K44"/>
    <mergeCell ref="L44:M44"/>
    <mergeCell ref="B45:D45"/>
    <mergeCell ref="L45:M45"/>
    <mergeCell ref="A49:K49"/>
    <mergeCell ref="L49:M49"/>
    <mergeCell ref="A50:K50"/>
    <mergeCell ref="L50:M50"/>
    <mergeCell ref="B51:D51"/>
    <mergeCell ref="B53:D53"/>
    <mergeCell ref="L53:M53"/>
    <mergeCell ref="B54:D54"/>
    <mergeCell ref="L54:M54"/>
    <mergeCell ref="B55:D55"/>
    <mergeCell ref="L55:M55"/>
    <mergeCell ref="L51:M51"/>
    <mergeCell ref="A52:K52"/>
    <mergeCell ref="L52:M52"/>
    <mergeCell ref="B59:D59"/>
    <mergeCell ref="L59:M59"/>
    <mergeCell ref="A60:K60"/>
    <mergeCell ref="L60:M60"/>
    <mergeCell ref="A56:K56"/>
    <mergeCell ref="L56:M56"/>
    <mergeCell ref="B57:D57"/>
    <mergeCell ref="L57:M57"/>
    <mergeCell ref="B58:D58"/>
    <mergeCell ref="L58:M58"/>
    <mergeCell ref="B68:D68"/>
    <mergeCell ref="L68:M68"/>
    <mergeCell ref="B69:D69"/>
    <mergeCell ref="L69:M69"/>
    <mergeCell ref="B70:D70"/>
    <mergeCell ref="L70:M70"/>
    <mergeCell ref="A66:K66"/>
    <mergeCell ref="L66:M66"/>
    <mergeCell ref="B67:D67"/>
    <mergeCell ref="L67:M67"/>
    <mergeCell ref="B65:D65"/>
    <mergeCell ref="L65:M65"/>
    <mergeCell ref="B62:D62"/>
    <mergeCell ref="L62:M62"/>
    <mergeCell ref="A63:K63"/>
    <mergeCell ref="L63:M63"/>
    <mergeCell ref="A64:K64"/>
    <mergeCell ref="L64:M64"/>
    <mergeCell ref="B61:D61"/>
    <mergeCell ref="L61:M61"/>
    <mergeCell ref="B80:D80"/>
    <mergeCell ref="L80:M80"/>
    <mergeCell ref="L75:M75"/>
    <mergeCell ref="A76:K76"/>
    <mergeCell ref="L76:M76"/>
    <mergeCell ref="A77:K77"/>
    <mergeCell ref="L77:M77"/>
    <mergeCell ref="A71:K71"/>
    <mergeCell ref="L71:M71"/>
    <mergeCell ref="B72:D72"/>
    <mergeCell ref="L72:M72"/>
    <mergeCell ref="B73:D73"/>
    <mergeCell ref="L73:M73"/>
    <mergeCell ref="A85:C85"/>
    <mergeCell ref="D85:M85"/>
    <mergeCell ref="G2:K2"/>
    <mergeCell ref="G1:K1"/>
    <mergeCell ref="A4:K4"/>
    <mergeCell ref="A5:K5"/>
    <mergeCell ref="B31:D31"/>
    <mergeCell ref="B32:D32"/>
    <mergeCell ref="A84:C84"/>
    <mergeCell ref="D83:L83"/>
    <mergeCell ref="D84:K84"/>
    <mergeCell ref="A81:K81"/>
    <mergeCell ref="L81:M81"/>
    <mergeCell ref="B82:D82"/>
    <mergeCell ref="L82:M82"/>
    <mergeCell ref="A83:C83"/>
    <mergeCell ref="M83:M84"/>
    <mergeCell ref="B78:D78"/>
    <mergeCell ref="L78:M78"/>
    <mergeCell ref="A79:K79"/>
    <mergeCell ref="B74:D74"/>
    <mergeCell ref="L74:M74"/>
    <mergeCell ref="B75:D75"/>
    <mergeCell ref="L79:M79"/>
  </mergeCells>
  <pageMargins left="0.51181102362204722" right="0.51181102362204722" top="1.1417322834645669" bottom="0.55118110236220474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Додаток 1</vt:lpstr>
      <vt:lpstr>Додаток 2</vt:lpstr>
      <vt:lpstr>Додаток 3</vt:lpstr>
      <vt:lpstr>'Додаток 1'!Заголовки_для_друку</vt:lpstr>
      <vt:lpstr>'Додаток 3'!Заголовки_для_друку</vt:lpstr>
      <vt:lpstr>'Додаток 1'!Область_друку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2020-12-16T14:39:00Z</dcterms:modified>
</cp:coreProperties>
</file>